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570" windowWidth="8670" windowHeight="12120" activeTab="0"/>
  </bookViews>
  <sheets>
    <sheet name="Grundformular VAW 2024" sheetId="1" r:id="rId1"/>
  </sheets>
  <definedNames>
    <definedName name="_xlnm.Print_Area" localSheetId="0">'Grundformular VAW 2024'!$A$1:$K$83</definedName>
  </definedNames>
  <calcPr fullCalcOnLoad="1"/>
</workbook>
</file>

<file path=xl/sharedStrings.xml><?xml version="1.0" encoding="utf-8"?>
<sst xmlns="http://schemas.openxmlformats.org/spreadsheetml/2006/main" count="254" uniqueCount="162">
  <si>
    <t>Preisb.</t>
  </si>
  <si>
    <t>Ansatz</t>
  </si>
  <si>
    <t>Anzahl</t>
  </si>
  <si>
    <t>Betrag</t>
  </si>
  <si>
    <t xml:space="preserve">                           Position                          </t>
  </si>
  <si>
    <t xml:space="preserve">                                  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</si>
  <si>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</si>
  <si>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</si>
  <si>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</si>
  <si>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</si>
  <si>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</si>
  <si>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</si>
  <si>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</si>
  <si>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>FP</t>
  </si>
  <si>
    <t xml:space="preserve">.12  Höhenberechnung                </t>
  </si>
  <si>
    <t xml:space="preserve">.13  Nachführung Dateien/Pläne: best. LFP   </t>
  </si>
  <si>
    <t>2 FELDARBEITEN</t>
  </si>
  <si>
    <t>2.1 Lagefixpunkte</t>
  </si>
  <si>
    <t xml:space="preserve">.11  Aufsuchen/Signalisieren </t>
  </si>
  <si>
    <t xml:space="preserve">.17  Bestimmen neuer Lagepkte. o. Vers.      </t>
  </si>
  <si>
    <t xml:space="preserve">.13  Rekonstruktion mit Instrument       </t>
  </si>
  <si>
    <t xml:space="preserve">.14  Rekonstruktion ab Rückversicherung  </t>
  </si>
  <si>
    <t>.15  Kontr. mit einfachen Mitteln od. Instr.</t>
  </si>
  <si>
    <t xml:space="preserve">4.2  Grenzpunkte             </t>
  </si>
  <si>
    <t>.21  Berechnung Abst.-elemente für Rek.</t>
  </si>
  <si>
    <t>GP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</si>
  <si>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</si>
  <si>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</si>
  <si>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</si>
  <si>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</si>
  <si>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</si>
  <si>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</si>
  <si>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</si>
  <si>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</si>
  <si>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</si>
  <si>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</si>
  <si>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PLAN</t>
  </si>
  <si>
    <t>2.2  Grenzpunkte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</si>
  <si>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</si>
  <si>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</si>
  <si>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</si>
  <si>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</si>
  <si>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.23  Rekonstruktion GP</t>
  </si>
  <si>
    <t>.211  Berechnung Kreisradien</t>
  </si>
  <si>
    <t>HGP</t>
  </si>
  <si>
    <t xml:space="preserve">.24  Kontrolle  GP                                 </t>
  </si>
  <si>
    <t>.212  Berechnung Hilfspunkte</t>
  </si>
  <si>
    <t>.213  Nachführung der Pläne: neue GP</t>
  </si>
  <si>
    <t xml:space="preserve">.214  Löschen von GP- Koordinaten        </t>
  </si>
  <si>
    <t xml:space="preserve">.215  Nachf. der Pläne: gelöschte GP      </t>
  </si>
  <si>
    <t xml:space="preserve">.29  Aufnahme von GP oder HGP                </t>
  </si>
  <si>
    <t>G/HGP</t>
  </si>
  <si>
    <t xml:space="preserve">2.3   Situation    </t>
  </si>
  <si>
    <t xml:space="preserve">4.3  Situation (inkl.Gebäude)       </t>
  </si>
  <si>
    <t>PT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</si>
  <si>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</si>
  <si>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</si>
  <si>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</si>
  <si>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</si>
  <si>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3.1  Grundtypen</t>
  </si>
  <si>
    <t>ANZ</t>
  </si>
  <si>
    <t xml:space="preserve">.36  Nachf. der Pläne: neue Situation  </t>
  </si>
  <si>
    <t>.37  Löschen von Sit.punkt-Koordinaten</t>
  </si>
  <si>
    <t xml:space="preserve">.38  Nachf. der Pläne: gelöschte Situation 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</si>
  <si>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</si>
  <si>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</si>
  <si>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</si>
  <si>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</si>
  <si>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</si>
  <si>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</si>
  <si>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</si>
  <si>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</si>
  <si>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 xml:space="preserve">       Total Feld- und Versicherungsarbeiten</t>
  </si>
  <si>
    <t xml:space="preserve">       Total Material</t>
  </si>
  <si>
    <t xml:space="preserve">     Total Feld- und Versicherungsarbeiten </t>
  </si>
  <si>
    <t xml:space="preserve">       Total ARBEITEN nach KOSTENTARIF (Preisbasis 1992)</t>
  </si>
  <si>
    <t>3.3  Material</t>
  </si>
  <si>
    <t>GEB</t>
  </si>
  <si>
    <t xml:space="preserve">.31  Aufnahme/Einmessung Sit.-/Achspunkt                     </t>
  </si>
  <si>
    <t>.31  Berechnung Sit.-/Achspunkt</t>
  </si>
  <si>
    <t>.40  Projektierte Bauten</t>
  </si>
  <si>
    <t>.45  Textpositionierung UP5</t>
  </si>
  <si>
    <t xml:space="preserve">             Reduktion Anwendung Kanton Zürich</t>
  </si>
  <si>
    <t xml:space="preserve">Position                          </t>
  </si>
  <si>
    <t>- Geländeneigung:</t>
  </si>
  <si>
    <t>- Sichtbehinderung:</t>
  </si>
  <si>
    <t>- Verkehrsbehinderung:</t>
  </si>
  <si>
    <t>Zuschläge auf Feld- und Versicherungsarbeiten</t>
  </si>
  <si>
    <t xml:space="preserve">Zuschlagsfaktor Zi = </t>
  </si>
  <si>
    <t>.101  Setzen eines neuen Steines</t>
  </si>
  <si>
    <t>.102  Aufr. und Verkeilen eines Steines</t>
  </si>
  <si>
    <t>.103  Höhersetzen eines Steines</t>
  </si>
  <si>
    <t>.104  Tiefersetzen eines Steines</t>
  </si>
  <si>
    <t>.105  Einmeisseln/Bohren eines Loches</t>
  </si>
  <si>
    <t>.106  Setzen eines Bo mit Dübel</t>
  </si>
  <si>
    <t>.107 Einlassen eines Messingbolzens</t>
  </si>
  <si>
    <t>.109 Einbetonieren Bolzen/Eisen in Sockel (30/30/30)</t>
  </si>
  <si>
    <t>.116 Entfernen eines Steines, Kunststoffmarke</t>
  </si>
  <si>
    <t>.117 Entfernen eines Messingbolzens</t>
  </si>
  <si>
    <t>.201  Einbetonieren eines Steines</t>
  </si>
  <si>
    <t>.202  Abdecken Punkt mit Schacht</t>
  </si>
  <si>
    <t>.203  Aufbr. u. Wiederherstellen Belag</t>
  </si>
  <si>
    <t>.204  Abbauen Lagerstein od. Fels</t>
  </si>
  <si>
    <t>.207 Rückversicherungsbolzen setzen</t>
  </si>
  <si>
    <t>.209 Entfernen eines Guss-, Zementschachtes</t>
  </si>
  <si>
    <t>.305  Bolzen  D=&lt;4 cm</t>
  </si>
  <si>
    <t xml:space="preserve">          x  Zuschlagsfaktor Zi =</t>
  </si>
  <si>
    <t xml:space="preserve">       Total Büroarbeiten</t>
  </si>
  <si>
    <t xml:space="preserve">       Dislokationsentschädigung</t>
  </si>
  <si>
    <t xml:space="preserve">       Total Auftrag</t>
  </si>
  <si>
    <t xml:space="preserve">       Total Material  (inkl. Transportanteil)</t>
  </si>
  <si>
    <t>.17.2  Koordinatenberechnung freie Station im Feld</t>
  </si>
  <si>
    <t>.308  Markstein  12/12 cm inkl. Transport</t>
  </si>
  <si>
    <t>.309  Markstein  14/14 cm inkl. Transport</t>
  </si>
  <si>
    <t xml:space="preserve">.16.2 Netzdisposition und Netzplan bei Ausgl.  </t>
  </si>
  <si>
    <t>.39  Gebäudeidentifikatoren (Adresse, EGID, ..)</t>
  </si>
  <si>
    <t>Kostenschätzung Objekt:</t>
  </si>
  <si>
    <t>Kommentar:</t>
  </si>
  <si>
    <t>Datum:</t>
  </si>
  <si>
    <t>Stadt Winterthur</t>
  </si>
  <si>
    <t>Erstellt von:</t>
  </si>
  <si>
    <t>.301  LFP3-Stein rund D=14 cm</t>
  </si>
  <si>
    <t>.25 Missliche Verhältnisse</t>
  </si>
  <si>
    <t>Honorarordnung 33 für Nachführungsarbeiten auf Standard AV93</t>
  </si>
  <si>
    <t>.5  Grenz- oder Fixpunktrekonstruktion</t>
  </si>
  <si>
    <t xml:space="preserve">.2  Grenzmutation ohne Feldarbeiten       </t>
  </si>
  <si>
    <t>.27 Einpassung für Digitalisierung</t>
  </si>
  <si>
    <t xml:space="preserve">.28  Koordinatenbestimmung durch Abgriff    </t>
  </si>
  <si>
    <t>5   Gemeindegebühr</t>
  </si>
  <si>
    <t xml:space="preserve">             Zwischentotal</t>
  </si>
  <si>
    <t xml:space="preserve">             15 % Gemeindegebühr</t>
  </si>
  <si>
    <t xml:space="preserve">             Arbeiten nach Zeittarif</t>
  </si>
  <si>
    <t xml:space="preserve">     Honorartotal exkl. MwSt.</t>
  </si>
  <si>
    <t xml:space="preserve">     Honorartotal inkl. MwSt.</t>
  </si>
  <si>
    <t xml:space="preserve">     MwSt.</t>
  </si>
  <si>
    <t>6   ARBEITEN nach ZEITTARIF</t>
  </si>
  <si>
    <t>7   TOTAL</t>
  </si>
  <si>
    <t xml:space="preserve">.3  Gebäudemutation         </t>
  </si>
  <si>
    <t xml:space="preserve">.3a  Gebäudemutation ohne Erf. Vers.Nummer       </t>
  </si>
  <si>
    <t xml:space="preserve">.4  Situationsmutation         </t>
  </si>
  <si>
    <t>.7 Gebäudemutation ohne Feldarbeiten</t>
  </si>
  <si>
    <t xml:space="preserve">.12  Aufsuchen mit Hilfsmitteln / Signalisation </t>
  </si>
  <si>
    <t>.17.1  Berechnung Instrumentenorientierung im Feld</t>
  </si>
  <si>
    <t xml:space="preserve">.11  Berechnung Instrumentorientierung auf LFP             </t>
  </si>
  <si>
    <t>.14  Nachführung Punktprotokoll LFP</t>
  </si>
  <si>
    <t xml:space="preserve">.15  Berechnen neuer LFP3 m. Höhen inkl. Orient.      </t>
  </si>
  <si>
    <t xml:space="preserve">.16  Berechnen neuer LFP3 o. Höhen inkl. Orient.     </t>
  </si>
  <si>
    <t xml:space="preserve">.18  Erstellen Punktprotokoll LFP   </t>
  </si>
  <si>
    <t>.19  Löschen LFP in Datenbank und auf Plänen</t>
  </si>
  <si>
    <t xml:space="preserve">.25  Abstecken GP ohne geom. Bedingungen     </t>
  </si>
  <si>
    <t xml:space="preserve">.26  Abstecken  GP mit geom. Bedingungen    </t>
  </si>
  <si>
    <t xml:space="preserve">.27  Abstecken GP nach vorgängig berechn. Elementen </t>
  </si>
  <si>
    <t xml:space="preserve">.28  Festlegen GP innerhalb Gebäuden      </t>
  </si>
  <si>
    <t>.34  Einpassen Daten oder Plan für Digitalisierung</t>
  </si>
  <si>
    <t>.35  Digitalisieren Situationspunkt mittels Abgriff</t>
  </si>
  <si>
    <t>.302.2  Gussschacht Camponovo für Stein</t>
  </si>
  <si>
    <t>.302.3  Gussschacht Camponovo für Bolzen</t>
  </si>
  <si>
    <t>.302.4  Gussschacht Camponovo (ohne Material)</t>
  </si>
  <si>
    <t>.110.2 Rekog. und Messung  Neupunkt (in einer Lage)</t>
  </si>
  <si>
    <t>.110.1 Rekog. und Messung  Neupunkt (in zwei Lagen)</t>
  </si>
  <si>
    <t>.108 Einlassen eines grossen Messingbolzens</t>
  </si>
  <si>
    <t xml:space="preserve">             x  Anwendungsfaktor 2024  =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</si>
</sst>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_)"/>
    <numFmt numFmtId="177" formatCode="0.0"/>
    <numFmt numFmtId="178" formatCode="0.0%"/>
    <numFmt numFmtId="179" formatCode="0.000"/>
    <numFmt numFmtId="180" formatCode="[$-807]dddd\,\ d\.\ mmmm\ yyyy"/>
  </numFmts>
  <fonts count="42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16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Font="1" applyAlignment="1">
      <alignment/>
    </xf>
    <xf numFmtId="176" fontId="4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Alignment="1" applyProtection="1" quotePrefix="1">
      <alignment/>
      <protection/>
    </xf>
    <xf numFmtId="176" fontId="5" fillId="0" borderId="0" xfId="0" applyFont="1" applyFill="1" applyAlignment="1">
      <alignment/>
    </xf>
    <xf numFmtId="176" fontId="5" fillId="0" borderId="0" xfId="0" applyNumberFormat="1" applyFont="1" applyAlignment="1" applyProtection="1">
      <alignment horizontal="right"/>
      <protection/>
    </xf>
    <xf numFmtId="179" fontId="5" fillId="0" borderId="0" xfId="0" applyNumberFormat="1" applyFont="1" applyAlignment="1" applyProtection="1">
      <alignment horizontal="left"/>
      <protection/>
    </xf>
    <xf numFmtId="176" fontId="5" fillId="0" borderId="10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4" xfId="0" applyNumberFormat="1" applyFont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5" fillId="32" borderId="11" xfId="0" applyNumberFormat="1" applyFont="1" applyFill="1" applyBorder="1" applyAlignment="1" applyProtection="1">
      <alignment/>
      <protection/>
    </xf>
    <xf numFmtId="176" fontId="5" fillId="32" borderId="15" xfId="0" applyNumberFormat="1" applyFont="1" applyFill="1" applyBorder="1" applyAlignment="1" applyProtection="1">
      <alignment/>
      <protection/>
    </xf>
    <xf numFmtId="177" fontId="5" fillId="32" borderId="11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/>
      <protection/>
    </xf>
    <xf numFmtId="177" fontId="5" fillId="33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7" fontId="5" fillId="33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2" borderId="13" xfId="0" applyNumberFormat="1" applyFont="1" applyFill="1" applyBorder="1" applyAlignment="1" applyProtection="1">
      <alignment/>
      <protection/>
    </xf>
    <xf numFmtId="176" fontId="5" fillId="32" borderId="0" xfId="0" applyNumberFormat="1" applyFont="1" applyFill="1" applyAlignment="1" applyProtection="1">
      <alignment/>
      <protection/>
    </xf>
    <xf numFmtId="177" fontId="5" fillId="32" borderId="0" xfId="0" applyNumberFormat="1" applyFont="1" applyFill="1" applyAlignment="1" applyProtection="1">
      <alignment horizontal="center"/>
      <protection/>
    </xf>
    <xf numFmtId="176" fontId="5" fillId="32" borderId="20" xfId="0" applyNumberFormat="1" applyFont="1" applyFill="1" applyBorder="1" applyAlignment="1" applyProtection="1">
      <alignment/>
      <protection/>
    </xf>
    <xf numFmtId="176" fontId="4" fillId="32" borderId="18" xfId="0" applyNumberFormat="1" applyFont="1" applyFill="1" applyBorder="1" applyAlignment="1" applyProtection="1">
      <alignment/>
      <protection/>
    </xf>
    <xf numFmtId="176" fontId="5" fillId="32" borderId="18" xfId="0" applyNumberFormat="1" applyFont="1" applyFill="1" applyBorder="1" applyAlignment="1" applyProtection="1">
      <alignment/>
      <protection/>
    </xf>
    <xf numFmtId="176" fontId="5" fillId="32" borderId="21" xfId="0" applyNumberFormat="1" applyFont="1" applyFill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176" fontId="4" fillId="32" borderId="0" xfId="0" applyNumberFormat="1" applyFont="1" applyFill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5" fillId="0" borderId="22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23" xfId="0" applyNumberFormat="1" applyFont="1" applyFill="1" applyBorder="1" applyAlignment="1" applyProtection="1">
      <alignment/>
      <protection/>
    </xf>
    <xf numFmtId="176" fontId="5" fillId="0" borderId="24" xfId="0" applyNumberFormat="1" applyFont="1" applyFill="1" applyBorder="1" applyAlignment="1" applyProtection="1">
      <alignment/>
      <protection/>
    </xf>
    <xf numFmtId="176" fontId="5" fillId="0" borderId="24" xfId="0" applyNumberFormat="1" applyFont="1" applyFill="1" applyBorder="1" applyAlignment="1" applyProtection="1">
      <alignment horizontal="center"/>
      <protection/>
    </xf>
    <xf numFmtId="177" fontId="5" fillId="33" borderId="24" xfId="0" applyNumberFormat="1" applyFont="1" applyFill="1" applyBorder="1" applyAlignment="1" applyProtection="1">
      <alignment horizontal="center"/>
      <protection/>
    </xf>
    <xf numFmtId="176" fontId="5" fillId="0" borderId="24" xfId="0" applyNumberFormat="1" applyFont="1" applyBorder="1" applyAlignment="1" applyProtection="1">
      <alignment/>
      <protection/>
    </xf>
    <xf numFmtId="176" fontId="5" fillId="0" borderId="25" xfId="0" applyNumberFormat="1" applyFont="1" applyBorder="1" applyAlignment="1" applyProtection="1">
      <alignment/>
      <protection/>
    </xf>
    <xf numFmtId="177" fontId="5" fillId="33" borderId="22" xfId="0" applyNumberFormat="1" applyFont="1" applyFill="1" applyBorder="1" applyAlignment="1" applyProtection="1">
      <alignment horizontal="center"/>
      <protection/>
    </xf>
    <xf numFmtId="176" fontId="5" fillId="0" borderId="23" xfId="0" applyNumberFormat="1" applyFont="1" applyFill="1" applyBorder="1" applyAlignment="1" applyProtection="1">
      <alignment horizontal="center"/>
      <protection/>
    </xf>
    <xf numFmtId="177" fontId="5" fillId="33" borderId="23" xfId="0" applyNumberFormat="1" applyFont="1" applyFill="1" applyBorder="1" applyAlignment="1" applyProtection="1">
      <alignment horizontal="center"/>
      <protection/>
    </xf>
    <xf numFmtId="176" fontId="5" fillId="34" borderId="0" xfId="0" applyNumberFormat="1" applyFont="1" applyFill="1" applyAlignment="1" applyProtection="1">
      <alignment/>
      <protection/>
    </xf>
    <xf numFmtId="177" fontId="5" fillId="34" borderId="0" xfId="0" applyNumberFormat="1" applyFont="1" applyFill="1" applyAlignment="1" applyProtection="1">
      <alignment horizontal="center"/>
      <protection/>
    </xf>
    <xf numFmtId="176" fontId="5" fillId="34" borderId="20" xfId="0" applyNumberFormat="1" applyFont="1" applyFill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176" fontId="5" fillId="34" borderId="22" xfId="0" applyNumberFormat="1" applyFont="1" applyFill="1" applyBorder="1" applyAlignment="1" applyProtection="1">
      <alignment/>
      <protection/>
    </xf>
    <xf numFmtId="176" fontId="4" fillId="34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Alignment="1" applyProtection="1">
      <alignment horizontal="center"/>
      <protection/>
    </xf>
    <xf numFmtId="176" fontId="5" fillId="0" borderId="23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 horizontal="left"/>
      <protection/>
    </xf>
    <xf numFmtId="177" fontId="5" fillId="0" borderId="18" xfId="0" applyNumberFormat="1" applyFont="1" applyBorder="1" applyAlignment="1" applyProtection="1">
      <alignment horizontal="center"/>
      <protection/>
    </xf>
    <xf numFmtId="176" fontId="5" fillId="0" borderId="24" xfId="0" applyFont="1" applyFill="1" applyBorder="1" applyAlignment="1">
      <alignment horizontal="right"/>
    </xf>
    <xf numFmtId="176" fontId="5" fillId="33" borderId="24" xfId="0" applyFont="1" applyFill="1" applyBorder="1" applyAlignment="1">
      <alignment/>
    </xf>
    <xf numFmtId="176" fontId="5" fillId="0" borderId="26" xfId="0" applyNumberFormat="1" applyFont="1" applyBorder="1" applyAlignment="1" applyProtection="1">
      <alignment/>
      <protection/>
    </xf>
    <xf numFmtId="176" fontId="5" fillId="0" borderId="24" xfId="0" applyNumberFormat="1" applyFont="1" applyBorder="1" applyAlignment="1" applyProtection="1" quotePrefix="1">
      <alignment/>
      <protection/>
    </xf>
    <xf numFmtId="178" fontId="5" fillId="33" borderId="24" xfId="0" applyNumberFormat="1" applyFont="1" applyFill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left"/>
      <protection/>
    </xf>
    <xf numFmtId="176" fontId="4" fillId="0" borderId="18" xfId="0" applyNumberFormat="1" applyFont="1" applyBorder="1" applyAlignment="1" applyProtection="1">
      <alignment/>
      <protection/>
    </xf>
    <xf numFmtId="176" fontId="5" fillId="32" borderId="0" xfId="0" applyNumberFormat="1" applyFont="1" applyFill="1" applyBorder="1" applyAlignment="1" applyProtection="1">
      <alignment/>
      <protection/>
    </xf>
    <xf numFmtId="177" fontId="5" fillId="32" borderId="0" xfId="0" applyNumberFormat="1" applyFont="1" applyFill="1" applyBorder="1" applyAlignment="1" applyProtection="1">
      <alignment horizontal="center"/>
      <protection/>
    </xf>
    <xf numFmtId="176" fontId="5" fillId="34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Border="1" applyAlignment="1" applyProtection="1">
      <alignment/>
      <protection/>
    </xf>
    <xf numFmtId="176" fontId="5" fillId="0" borderId="29" xfId="0" applyNumberFormat="1" applyFont="1" applyBorder="1" applyAlignment="1" applyProtection="1">
      <alignment/>
      <protection/>
    </xf>
    <xf numFmtId="176" fontId="5" fillId="0" borderId="30" xfId="0" applyNumberFormat="1" applyFont="1" applyBorder="1" applyAlignment="1" applyProtection="1">
      <alignment/>
      <protection/>
    </xf>
    <xf numFmtId="176" fontId="5" fillId="0" borderId="31" xfId="0" applyNumberFormat="1" applyFont="1" applyBorder="1" applyAlignment="1" applyProtection="1">
      <alignment/>
      <protection/>
    </xf>
    <xf numFmtId="176" fontId="4" fillId="0" borderId="3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33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5" fillId="34" borderId="34" xfId="0" applyNumberFormat="1" applyFont="1" applyFill="1" applyBorder="1" applyAlignment="1" applyProtection="1">
      <alignment/>
      <protection/>
    </xf>
    <xf numFmtId="176" fontId="5" fillId="34" borderId="35" xfId="0" applyNumberFormat="1" applyFont="1" applyFill="1" applyBorder="1" applyAlignment="1" applyProtection="1">
      <alignment/>
      <protection/>
    </xf>
    <xf numFmtId="176" fontId="5" fillId="0" borderId="32" xfId="0" applyNumberFormat="1" applyFont="1" applyBorder="1" applyAlignment="1" applyProtection="1">
      <alignment/>
      <protection/>
    </xf>
    <xf numFmtId="176" fontId="41" fillId="0" borderId="0" xfId="0" applyNumberFormat="1" applyFont="1" applyBorder="1" applyAlignment="1" applyProtection="1">
      <alignment/>
      <protection/>
    </xf>
    <xf numFmtId="176" fontId="5" fillId="0" borderId="36" xfId="0" applyNumberFormat="1" applyFont="1" applyBorder="1" applyAlignment="1" applyProtection="1">
      <alignment/>
      <protection/>
    </xf>
    <xf numFmtId="176" fontId="5" fillId="0" borderId="0" xfId="0" applyFont="1" applyBorder="1" applyAlignment="1">
      <alignment/>
    </xf>
    <xf numFmtId="176" fontId="4" fillId="32" borderId="37" xfId="0" applyNumberFormat="1" applyFont="1" applyFill="1" applyBorder="1" applyAlignment="1" applyProtection="1">
      <alignment/>
      <protection/>
    </xf>
    <xf numFmtId="176" fontId="5" fillId="32" borderId="38" xfId="0" applyNumberFormat="1" applyFont="1" applyFill="1" applyBorder="1" applyAlignment="1" applyProtection="1">
      <alignment/>
      <protection/>
    </xf>
    <xf numFmtId="176" fontId="5" fillId="0" borderId="39" xfId="0" applyNumberFormat="1" applyFont="1" applyBorder="1" applyAlignment="1" applyProtection="1">
      <alignment/>
      <protection/>
    </xf>
    <xf numFmtId="8" fontId="5" fillId="0" borderId="34" xfId="0" applyNumberFormat="1" applyFont="1" applyBorder="1" applyAlignment="1" applyProtection="1">
      <alignment horizontal="left"/>
      <protection/>
    </xf>
    <xf numFmtId="176" fontId="5" fillId="0" borderId="40" xfId="0" applyNumberFormat="1" applyFont="1" applyBorder="1" applyAlignment="1" applyProtection="1">
      <alignment/>
      <protection/>
    </xf>
    <xf numFmtId="176" fontId="4" fillId="0" borderId="41" xfId="0" applyNumberFormat="1" applyFont="1" applyBorder="1" applyAlignment="1" applyProtection="1">
      <alignment/>
      <protection/>
    </xf>
    <xf numFmtId="176" fontId="4" fillId="0" borderId="42" xfId="0" applyNumberFormat="1" applyFont="1" applyBorder="1" applyAlignment="1" applyProtection="1">
      <alignment/>
      <protection/>
    </xf>
    <xf numFmtId="176" fontId="4" fillId="0" borderId="43" xfId="0" applyNumberFormat="1" applyFont="1" applyBorder="1" applyAlignment="1" applyProtection="1">
      <alignment/>
      <protection/>
    </xf>
    <xf numFmtId="176" fontId="5" fillId="0" borderId="37" xfId="0" applyNumberFormat="1" applyFont="1" applyBorder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  <xf numFmtId="176" fontId="5" fillId="0" borderId="44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left"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26" xfId="0" applyFont="1" applyBorder="1" applyAlignment="1">
      <alignment/>
    </xf>
    <xf numFmtId="176" fontId="5" fillId="33" borderId="45" xfId="0" applyNumberFormat="1" applyFont="1" applyFill="1" applyBorder="1" applyAlignment="1" applyProtection="1">
      <alignment/>
      <protection/>
    </xf>
    <xf numFmtId="176" fontId="5" fillId="33" borderId="46" xfId="0" applyFont="1" applyFill="1" applyBorder="1" applyAlignment="1">
      <alignment/>
    </xf>
    <xf numFmtId="176" fontId="5" fillId="33" borderId="47" xfId="0" applyFont="1" applyFill="1" applyBorder="1" applyAlignment="1">
      <alignment/>
    </xf>
    <xf numFmtId="176" fontId="5" fillId="33" borderId="48" xfId="0" applyFont="1" applyFill="1" applyBorder="1" applyAlignment="1">
      <alignment/>
    </xf>
    <xf numFmtId="176" fontId="5" fillId="33" borderId="0" xfId="0" applyFont="1" applyFill="1" applyBorder="1" applyAlignment="1">
      <alignment/>
    </xf>
    <xf numFmtId="176" fontId="5" fillId="33" borderId="49" xfId="0" applyFont="1" applyFill="1" applyBorder="1" applyAlignment="1">
      <alignment/>
    </xf>
    <xf numFmtId="176" fontId="5" fillId="33" borderId="50" xfId="0" applyFont="1" applyFill="1" applyBorder="1" applyAlignment="1">
      <alignment/>
    </xf>
    <xf numFmtId="176" fontId="5" fillId="33" borderId="51" xfId="0" applyFont="1" applyFill="1" applyBorder="1" applyAlignment="1">
      <alignment/>
    </xf>
    <xf numFmtId="176" fontId="5" fillId="33" borderId="52" xfId="0" applyFont="1" applyFill="1" applyBorder="1" applyAlignment="1">
      <alignment/>
    </xf>
    <xf numFmtId="176" fontId="4" fillId="33" borderId="53" xfId="0" applyNumberFormat="1" applyFont="1" applyFill="1" applyBorder="1" applyAlignment="1" applyProtection="1">
      <alignment/>
      <protection/>
    </xf>
    <xf numFmtId="176" fontId="5" fillId="33" borderId="54" xfId="0" applyFont="1" applyFill="1" applyBorder="1" applyAlignment="1">
      <alignment/>
    </xf>
    <xf numFmtId="176" fontId="5" fillId="33" borderId="55" xfId="0" applyFont="1" applyFill="1" applyBorder="1" applyAlignment="1">
      <alignment/>
    </xf>
    <xf numFmtId="176" fontId="5" fillId="33" borderId="53" xfId="0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9525</xdr:rowOff>
    </xdr:from>
    <xdr:to>
      <xdr:col>4</xdr:col>
      <xdr:colOff>190500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790950" y="1304925"/>
          <a:ext cx="1409700" cy="58102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 tint="-0.1499900072813034"/>
    <pageSetUpPr fitToPage="1"/>
  </sheetPr>
  <dimension ref="A1:K110"/>
  <sheetViews>
    <sheetView tabSelected="1" zoomScaleSheetLayoutView="90" workbookViewId="0" topLeftCell="A52">
      <selection activeCell="E75" sqref="E75"/>
    </sheetView>
  </sheetViews>
  <sheetFormatPr defaultColWidth="9.77734375" defaultRowHeight="15.75"/>
  <cols>
    <col min="1" max="1" width="22.77734375" style="4" customWidth="1"/>
    <col min="2" max="2" width="21.10546875" style="4" customWidth="1"/>
    <col min="3" max="3" width="6.77734375" style="4" customWidth="1"/>
    <col min="4" max="4" width="7.77734375" style="4" customWidth="1"/>
    <col min="5" max="5" width="6.77734375" style="4" customWidth="1"/>
    <col min="6" max="6" width="12.77734375" style="4" customWidth="1"/>
    <col min="7" max="7" width="39.6640625" style="4" customWidth="1"/>
    <col min="8" max="8" width="6.77734375" style="4" customWidth="1"/>
    <col min="9" max="9" width="7.77734375" style="4" customWidth="1"/>
    <col min="10" max="10" width="6.77734375" style="4" customWidth="1"/>
    <col min="11" max="11" width="13.6640625" style="4" customWidth="1"/>
    <col min="12" max="16384" width="9.77734375" style="4" customWidth="1"/>
  </cols>
  <sheetData>
    <row r="1" spans="1:11" ht="19.5" customHeight="1">
      <c r="A1" s="1" t="s">
        <v>123</v>
      </c>
      <c r="B1" s="2"/>
      <c r="C1" s="3"/>
      <c r="D1" s="3"/>
      <c r="E1" s="3"/>
      <c r="F1" s="3"/>
      <c r="G1" s="100" t="s">
        <v>119</v>
      </c>
      <c r="H1" s="100"/>
      <c r="I1" s="100"/>
      <c r="J1" s="100"/>
      <c r="K1" s="100"/>
    </row>
    <row r="2" spans="1:11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3" t="s">
        <v>116</v>
      </c>
      <c r="B3" s="112"/>
      <c r="C3" s="113"/>
      <c r="D3" s="113"/>
      <c r="E3" s="114"/>
      <c r="F3" s="2"/>
      <c r="G3" s="70" t="s">
        <v>117</v>
      </c>
      <c r="H3" s="5"/>
      <c r="I3" s="6"/>
      <c r="J3" s="3"/>
      <c r="K3" s="7"/>
    </row>
    <row r="4" spans="1:11" ht="15.75" customHeight="1">
      <c r="A4" s="3" t="s">
        <v>118</v>
      </c>
      <c r="B4" s="115"/>
      <c r="C4" s="113"/>
      <c r="D4" s="113"/>
      <c r="E4" s="114"/>
      <c r="F4" s="3"/>
      <c r="G4" s="103"/>
      <c r="H4" s="104"/>
      <c r="I4" s="104"/>
      <c r="J4" s="104"/>
      <c r="K4" s="105"/>
    </row>
    <row r="5" spans="1:11" ht="15.75" customHeight="1">
      <c r="A5" s="3"/>
      <c r="B5" s="2"/>
      <c r="C5" s="2"/>
      <c r="D5" s="2"/>
      <c r="E5" s="2"/>
      <c r="F5" s="2"/>
      <c r="G5" s="106"/>
      <c r="H5" s="107"/>
      <c r="I5" s="107"/>
      <c r="J5" s="107"/>
      <c r="K5" s="108"/>
    </row>
    <row r="6" spans="1:11" ht="15.75" customHeight="1">
      <c r="A6" s="3" t="s">
        <v>87</v>
      </c>
      <c r="B6" s="3"/>
      <c r="C6" s="3"/>
      <c r="D6" s="3"/>
      <c r="E6" s="3"/>
      <c r="F6" s="3"/>
      <c r="G6" s="106"/>
      <c r="H6" s="107"/>
      <c r="I6" s="107"/>
      <c r="J6" s="107"/>
      <c r="K6" s="108"/>
    </row>
    <row r="7" spans="1:11" ht="15">
      <c r="A7" s="68" t="s">
        <v>84</v>
      </c>
      <c r="B7" s="69">
        <v>0</v>
      </c>
      <c r="C7" s="3"/>
      <c r="D7" s="3"/>
      <c r="E7" s="3"/>
      <c r="F7" s="3"/>
      <c r="G7" s="109"/>
      <c r="H7" s="110"/>
      <c r="I7" s="110"/>
      <c r="J7" s="110"/>
      <c r="K7" s="111"/>
    </row>
    <row r="8" spans="1:8" ht="15">
      <c r="A8" s="68" t="s">
        <v>85</v>
      </c>
      <c r="B8" s="69">
        <v>0</v>
      </c>
      <c r="C8" s="3"/>
      <c r="D8" s="3"/>
      <c r="E8" s="3"/>
      <c r="F8" s="3"/>
      <c r="G8" s="3"/>
      <c r="H8" s="9"/>
    </row>
    <row r="9" spans="1:8" ht="15">
      <c r="A9" s="68" t="s">
        <v>86</v>
      </c>
      <c r="B9" s="69">
        <v>0</v>
      </c>
      <c r="C9" s="8"/>
      <c r="D9" s="3"/>
      <c r="E9" s="3"/>
      <c r="F9" s="10" t="s">
        <v>88</v>
      </c>
      <c r="G9" s="11">
        <f>1+SUM(B7:B9)</f>
        <v>1</v>
      </c>
      <c r="H9" s="9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" customHeight="1">
      <c r="A11" s="12" t="s">
        <v>83</v>
      </c>
      <c r="B11" s="13"/>
      <c r="C11" s="14" t="s">
        <v>0</v>
      </c>
      <c r="D11" s="14" t="s">
        <v>1</v>
      </c>
      <c r="E11" s="14" t="s">
        <v>2</v>
      </c>
      <c r="F11" s="15" t="s">
        <v>3</v>
      </c>
      <c r="G11" s="14" t="s">
        <v>4</v>
      </c>
      <c r="H11" s="14" t="s">
        <v>0</v>
      </c>
      <c r="I11" s="14" t="s">
        <v>1</v>
      </c>
      <c r="J11" s="14" t="s">
        <v>2</v>
      </c>
      <c r="K11" s="15" t="s">
        <v>3</v>
      </c>
    </row>
    <row r="12" spans="1:11" ht="18" customHeight="1">
      <c r="A12" s="16" t="s">
        <v>5</v>
      </c>
      <c r="B12" s="3"/>
      <c r="C12" s="17" t="s">
        <v>6</v>
      </c>
      <c r="D12" s="17" t="s">
        <v>7</v>
      </c>
      <c r="E12" s="16"/>
      <c r="F12" s="18"/>
      <c r="G12" s="16" t="s">
        <v>5</v>
      </c>
      <c r="H12" s="17" t="s">
        <v>6</v>
      </c>
      <c r="I12" s="17" t="s">
        <v>7</v>
      </c>
      <c r="J12" s="16"/>
      <c r="K12" s="18"/>
    </row>
    <row r="13" spans="1:11" ht="18" customHeight="1">
      <c r="A13" s="19" t="s">
        <v>8</v>
      </c>
      <c r="B13" s="20"/>
      <c r="C13" s="20"/>
      <c r="D13" s="20"/>
      <c r="E13" s="20"/>
      <c r="F13" s="21"/>
      <c r="G13" s="19" t="s">
        <v>76</v>
      </c>
      <c r="H13" s="20"/>
      <c r="I13" s="20"/>
      <c r="J13" s="22"/>
      <c r="K13" s="21"/>
    </row>
    <row r="14" spans="1:11" ht="18" customHeight="1">
      <c r="A14" s="101" t="s">
        <v>10</v>
      </c>
      <c r="B14" s="102"/>
      <c r="C14" s="23" t="s">
        <v>11</v>
      </c>
      <c r="D14" s="24">
        <v>464.35</v>
      </c>
      <c r="E14" s="25"/>
      <c r="F14" s="26">
        <f aca="true" t="shared" si="0" ref="F14:F20">ROUND(+D14*E14,1)</f>
        <v>0</v>
      </c>
      <c r="G14" s="24" t="s">
        <v>121</v>
      </c>
      <c r="H14" s="14" t="s">
        <v>60</v>
      </c>
      <c r="I14" s="27">
        <v>24</v>
      </c>
      <c r="J14" s="28"/>
      <c r="K14" s="26">
        <f aca="true" t="shared" si="1" ref="K14:K20">ROUND(+I14*J14,1)</f>
        <v>0</v>
      </c>
    </row>
    <row r="15" spans="1:11" ht="18" customHeight="1">
      <c r="A15" s="101" t="s">
        <v>125</v>
      </c>
      <c r="B15" s="102"/>
      <c r="C15" s="23" t="s">
        <v>11</v>
      </c>
      <c r="D15" s="24">
        <v>401.05</v>
      </c>
      <c r="E15" s="25"/>
      <c r="F15" s="26">
        <f t="shared" si="0"/>
        <v>0</v>
      </c>
      <c r="G15" s="24" t="s">
        <v>155</v>
      </c>
      <c r="H15" s="14" t="s">
        <v>60</v>
      </c>
      <c r="I15" s="27">
        <v>270</v>
      </c>
      <c r="J15" s="28"/>
      <c r="K15" s="26">
        <f t="shared" si="1"/>
        <v>0</v>
      </c>
    </row>
    <row r="16" spans="1:11" ht="18" customHeight="1">
      <c r="A16" s="101" t="s">
        <v>137</v>
      </c>
      <c r="B16" s="102"/>
      <c r="C16" s="23" t="s">
        <v>11</v>
      </c>
      <c r="D16" s="24">
        <v>218.55</v>
      </c>
      <c r="E16" s="25"/>
      <c r="F16" s="26">
        <f t="shared" si="0"/>
        <v>0</v>
      </c>
      <c r="G16" s="24" t="s">
        <v>156</v>
      </c>
      <c r="H16" s="14" t="s">
        <v>60</v>
      </c>
      <c r="I16" s="27">
        <v>275</v>
      </c>
      <c r="J16" s="28"/>
      <c r="K16" s="26">
        <f t="shared" si="1"/>
        <v>0</v>
      </c>
    </row>
    <row r="17" spans="1:11" ht="18" customHeight="1">
      <c r="A17" s="101" t="s">
        <v>138</v>
      </c>
      <c r="B17" s="102"/>
      <c r="C17" s="23" t="s">
        <v>11</v>
      </c>
      <c r="D17" s="24">
        <v>202.15</v>
      </c>
      <c r="E17" s="25"/>
      <c r="F17" s="26">
        <f t="shared" si="0"/>
        <v>0</v>
      </c>
      <c r="G17" s="24" t="s">
        <v>157</v>
      </c>
      <c r="H17" s="14" t="s">
        <v>60</v>
      </c>
      <c r="I17" s="27">
        <v>238.6</v>
      </c>
      <c r="J17" s="28"/>
      <c r="K17" s="26">
        <f>ROUND(+I17*J17,1)</f>
        <v>0</v>
      </c>
    </row>
    <row r="18" spans="1:11" ht="18" customHeight="1">
      <c r="A18" s="101" t="s">
        <v>139</v>
      </c>
      <c r="B18" s="102"/>
      <c r="C18" s="23" t="s">
        <v>11</v>
      </c>
      <c r="D18" s="24">
        <v>245.55</v>
      </c>
      <c r="E18" s="25"/>
      <c r="F18" s="26">
        <f t="shared" si="0"/>
        <v>0</v>
      </c>
      <c r="G18" s="24" t="s">
        <v>105</v>
      </c>
      <c r="H18" s="14" t="s">
        <v>60</v>
      </c>
      <c r="I18" s="29">
        <v>7</v>
      </c>
      <c r="J18" s="28"/>
      <c r="K18" s="26">
        <f t="shared" si="1"/>
        <v>0</v>
      </c>
    </row>
    <row r="19" spans="1:11" ht="18" customHeight="1">
      <c r="A19" s="101" t="s">
        <v>124</v>
      </c>
      <c r="B19" s="102"/>
      <c r="C19" s="14" t="s">
        <v>11</v>
      </c>
      <c r="D19" s="29">
        <v>207</v>
      </c>
      <c r="E19" s="28"/>
      <c r="F19" s="30">
        <f t="shared" si="0"/>
        <v>0</v>
      </c>
      <c r="G19" s="24" t="s">
        <v>112</v>
      </c>
      <c r="H19" s="14" t="s">
        <v>60</v>
      </c>
      <c r="I19" s="29">
        <v>22</v>
      </c>
      <c r="J19" s="28"/>
      <c r="K19" s="26">
        <f t="shared" si="1"/>
        <v>0</v>
      </c>
    </row>
    <row r="20" spans="1:11" ht="18" customHeight="1">
      <c r="A20" s="101" t="s">
        <v>140</v>
      </c>
      <c r="B20" s="102"/>
      <c r="C20" s="14" t="s">
        <v>11</v>
      </c>
      <c r="D20" s="29">
        <v>180.35</v>
      </c>
      <c r="E20" s="28"/>
      <c r="F20" s="30">
        <f t="shared" si="0"/>
        <v>0</v>
      </c>
      <c r="G20" s="24" t="s">
        <v>113</v>
      </c>
      <c r="H20" s="23" t="s">
        <v>60</v>
      </c>
      <c r="I20" s="24">
        <v>24</v>
      </c>
      <c r="J20" s="25"/>
      <c r="K20" s="26">
        <f t="shared" si="1"/>
        <v>0</v>
      </c>
    </row>
    <row r="21" spans="1:11" ht="18" customHeight="1">
      <c r="A21" s="34" t="s">
        <v>16</v>
      </c>
      <c r="B21" s="72"/>
      <c r="C21" s="72"/>
      <c r="D21" s="72"/>
      <c r="E21" s="73"/>
      <c r="F21" s="37"/>
      <c r="G21" s="24"/>
      <c r="H21" s="23"/>
      <c r="I21" s="24"/>
      <c r="J21" s="25"/>
      <c r="K21" s="26"/>
    </row>
    <row r="22" spans="1:11" ht="18" customHeight="1">
      <c r="A22" s="34" t="s">
        <v>17</v>
      </c>
      <c r="B22" s="35"/>
      <c r="C22" s="35"/>
      <c r="D22" s="35"/>
      <c r="E22" s="36"/>
      <c r="F22" s="37"/>
      <c r="G22" s="71" t="s">
        <v>110</v>
      </c>
      <c r="H22" s="31"/>
      <c r="I22" s="31"/>
      <c r="J22" s="31"/>
      <c r="K22" s="32">
        <f>SUM(K14:K21)</f>
        <v>0</v>
      </c>
    </row>
    <row r="23" spans="1:11" ht="18" customHeight="1">
      <c r="A23" s="24" t="s">
        <v>18</v>
      </c>
      <c r="B23" s="41"/>
      <c r="C23" s="23" t="s">
        <v>13</v>
      </c>
      <c r="D23" s="24">
        <v>19.9</v>
      </c>
      <c r="E23" s="25"/>
      <c r="F23" s="26">
        <f aca="true" t="shared" si="2" ref="F23:F36">ROUND(+D23*E23,1)</f>
        <v>0</v>
      </c>
      <c r="G23" s="33" t="s">
        <v>9</v>
      </c>
      <c r="H23" s="20"/>
      <c r="I23" s="20"/>
      <c r="J23" s="20"/>
      <c r="K23" s="21"/>
    </row>
    <row r="24" spans="1:11" ht="18" customHeight="1">
      <c r="A24" s="24" t="s">
        <v>141</v>
      </c>
      <c r="B24" s="41"/>
      <c r="C24" s="23" t="s">
        <v>13</v>
      </c>
      <c r="D24" s="24">
        <v>39.9</v>
      </c>
      <c r="E24" s="25"/>
      <c r="F24" s="26">
        <f t="shared" si="2"/>
        <v>0</v>
      </c>
      <c r="G24" s="38" t="s">
        <v>12</v>
      </c>
      <c r="H24" s="39"/>
      <c r="I24" s="39"/>
      <c r="J24" s="39"/>
      <c r="K24" s="40"/>
    </row>
    <row r="25" spans="1:11" ht="18" customHeight="1">
      <c r="A25" s="24" t="s">
        <v>20</v>
      </c>
      <c r="B25" s="41"/>
      <c r="C25" s="23" t="s">
        <v>13</v>
      </c>
      <c r="D25" s="24">
        <v>78.7</v>
      </c>
      <c r="E25" s="25"/>
      <c r="F25" s="26">
        <f t="shared" si="2"/>
        <v>0</v>
      </c>
      <c r="G25" s="24" t="s">
        <v>143</v>
      </c>
      <c r="H25" s="23" t="s">
        <v>13</v>
      </c>
      <c r="I25" s="24">
        <v>18</v>
      </c>
      <c r="J25" s="25"/>
      <c r="K25" s="26">
        <f aca="true" t="shared" si="3" ref="K25:K34">ROUND(+I25*J25,1)</f>
        <v>0</v>
      </c>
    </row>
    <row r="26" spans="1:11" ht="18" customHeight="1">
      <c r="A26" s="24" t="s">
        <v>21</v>
      </c>
      <c r="B26" s="41"/>
      <c r="C26" s="23" t="s">
        <v>13</v>
      </c>
      <c r="D26" s="24">
        <v>63</v>
      </c>
      <c r="E26" s="25"/>
      <c r="F26" s="26">
        <f t="shared" si="2"/>
        <v>0</v>
      </c>
      <c r="G26" s="24" t="s">
        <v>14</v>
      </c>
      <c r="H26" s="23" t="s">
        <v>13</v>
      </c>
      <c r="I26" s="24">
        <v>18</v>
      </c>
      <c r="J26" s="25"/>
      <c r="K26" s="26">
        <f t="shared" si="3"/>
        <v>0</v>
      </c>
    </row>
    <row r="27" spans="1:11" ht="18" customHeight="1">
      <c r="A27" s="24" t="s">
        <v>22</v>
      </c>
      <c r="B27" s="41"/>
      <c r="C27" s="23" t="s">
        <v>13</v>
      </c>
      <c r="D27" s="24">
        <v>31.5</v>
      </c>
      <c r="E27" s="25"/>
      <c r="F27" s="26">
        <f t="shared" si="2"/>
        <v>0</v>
      </c>
      <c r="G27" s="24" t="s">
        <v>15</v>
      </c>
      <c r="H27" s="23" t="s">
        <v>13</v>
      </c>
      <c r="I27" s="24">
        <v>5.4</v>
      </c>
      <c r="J27" s="25"/>
      <c r="K27" s="26">
        <f t="shared" si="3"/>
        <v>0</v>
      </c>
    </row>
    <row r="28" spans="1:11" ht="18" customHeight="1">
      <c r="A28" s="24" t="s">
        <v>27</v>
      </c>
      <c r="B28" s="41"/>
      <c r="C28" s="23" t="s">
        <v>13</v>
      </c>
      <c r="D28" s="24">
        <v>59.8</v>
      </c>
      <c r="E28" s="25"/>
      <c r="F28" s="26">
        <f t="shared" si="2"/>
        <v>0</v>
      </c>
      <c r="G28" s="41" t="s">
        <v>144</v>
      </c>
      <c r="H28" s="23" t="s">
        <v>13</v>
      </c>
      <c r="I28" s="24">
        <v>8.5</v>
      </c>
      <c r="J28" s="25"/>
      <c r="K28" s="26">
        <f t="shared" si="3"/>
        <v>0</v>
      </c>
    </row>
    <row r="29" spans="1:11" ht="18" customHeight="1">
      <c r="A29" s="24" t="s">
        <v>142</v>
      </c>
      <c r="B29" s="41"/>
      <c r="C29" s="23" t="s">
        <v>13</v>
      </c>
      <c r="D29" s="24">
        <v>18</v>
      </c>
      <c r="E29" s="25"/>
      <c r="F29" s="26">
        <f t="shared" si="2"/>
        <v>0</v>
      </c>
      <c r="G29" s="24" t="s">
        <v>145</v>
      </c>
      <c r="H29" s="23" t="s">
        <v>13</v>
      </c>
      <c r="I29" s="24">
        <v>68</v>
      </c>
      <c r="J29" s="25"/>
      <c r="K29" s="26">
        <f t="shared" si="3"/>
        <v>0</v>
      </c>
    </row>
    <row r="30" spans="1:11" ht="18" customHeight="1">
      <c r="A30" s="24" t="s">
        <v>111</v>
      </c>
      <c r="B30" s="41"/>
      <c r="C30" s="23" t="s">
        <v>13</v>
      </c>
      <c r="D30" s="24">
        <v>18</v>
      </c>
      <c r="E30" s="25"/>
      <c r="F30" s="26">
        <f t="shared" si="2"/>
        <v>0</v>
      </c>
      <c r="G30" s="24" t="s">
        <v>146</v>
      </c>
      <c r="H30" s="23" t="s">
        <v>13</v>
      </c>
      <c r="I30" s="24">
        <v>68</v>
      </c>
      <c r="J30" s="25"/>
      <c r="K30" s="26">
        <f t="shared" si="3"/>
        <v>0</v>
      </c>
    </row>
    <row r="31" spans="1:11" ht="18" customHeight="1">
      <c r="A31" s="24" t="s">
        <v>28</v>
      </c>
      <c r="B31" s="41"/>
      <c r="C31" s="23" t="s">
        <v>13</v>
      </c>
      <c r="D31" s="24">
        <v>94.3</v>
      </c>
      <c r="E31" s="25"/>
      <c r="F31" s="26">
        <f t="shared" si="2"/>
        <v>0</v>
      </c>
      <c r="G31" s="24" t="s">
        <v>114</v>
      </c>
      <c r="H31" s="23" t="s">
        <v>13</v>
      </c>
      <c r="I31" s="24">
        <v>21.8</v>
      </c>
      <c r="J31" s="25"/>
      <c r="K31" s="26">
        <f t="shared" si="3"/>
        <v>0</v>
      </c>
    </row>
    <row r="32" spans="1:11" ht="18" customHeight="1">
      <c r="A32" s="24" t="s">
        <v>30</v>
      </c>
      <c r="B32" s="41"/>
      <c r="C32" s="23" t="s">
        <v>13</v>
      </c>
      <c r="D32" s="24">
        <v>19.9</v>
      </c>
      <c r="E32" s="25"/>
      <c r="F32" s="26">
        <f t="shared" si="2"/>
        <v>0</v>
      </c>
      <c r="G32" s="24" t="s">
        <v>19</v>
      </c>
      <c r="H32" s="23" t="s">
        <v>13</v>
      </c>
      <c r="I32" s="24">
        <v>50.5</v>
      </c>
      <c r="J32" s="25"/>
      <c r="K32" s="26">
        <f t="shared" si="3"/>
        <v>0</v>
      </c>
    </row>
    <row r="33" spans="1:11" ht="18" customHeight="1">
      <c r="A33" s="101" t="s">
        <v>159</v>
      </c>
      <c r="B33" s="102"/>
      <c r="C33" s="23" t="s">
        <v>13</v>
      </c>
      <c r="D33" s="24">
        <v>142.7</v>
      </c>
      <c r="E33" s="25"/>
      <c r="F33" s="26">
        <f>ROUND(+D33*E33,1)</f>
        <v>0</v>
      </c>
      <c r="G33" s="24" t="s">
        <v>147</v>
      </c>
      <c r="H33" s="23" t="s">
        <v>13</v>
      </c>
      <c r="I33" s="24">
        <v>72.5</v>
      </c>
      <c r="J33" s="25"/>
      <c r="K33" s="26">
        <f t="shared" si="3"/>
        <v>0</v>
      </c>
    </row>
    <row r="34" spans="1:11" ht="18" customHeight="1">
      <c r="A34" s="101" t="s">
        <v>158</v>
      </c>
      <c r="B34" s="102"/>
      <c r="C34" s="23" t="s">
        <v>13</v>
      </c>
      <c r="D34" s="24">
        <v>121.3</v>
      </c>
      <c r="E34" s="25"/>
      <c r="F34" s="26">
        <f>ROUND(+D34*E34,1)</f>
        <v>0</v>
      </c>
      <c r="G34" s="24" t="s">
        <v>148</v>
      </c>
      <c r="H34" s="23" t="s">
        <v>13</v>
      </c>
      <c r="I34" s="24">
        <v>15.2</v>
      </c>
      <c r="J34" s="25"/>
      <c r="K34" s="26">
        <f t="shared" si="3"/>
        <v>0</v>
      </c>
    </row>
    <row r="35" spans="1:11" ht="18" customHeight="1">
      <c r="A35" s="24" t="s">
        <v>33</v>
      </c>
      <c r="B35" s="41"/>
      <c r="C35" s="23" t="s">
        <v>13</v>
      </c>
      <c r="D35" s="24">
        <v>79.7</v>
      </c>
      <c r="E35" s="25"/>
      <c r="F35" s="26">
        <f t="shared" si="2"/>
        <v>0</v>
      </c>
      <c r="G35" s="42" t="s">
        <v>23</v>
      </c>
      <c r="H35" s="35"/>
      <c r="I35" s="35"/>
      <c r="J35" s="36"/>
      <c r="K35" s="37"/>
    </row>
    <row r="36" spans="1:11" ht="18" customHeight="1">
      <c r="A36" s="24" t="s">
        <v>35</v>
      </c>
      <c r="B36" s="41"/>
      <c r="C36" s="23" t="s">
        <v>13</v>
      </c>
      <c r="D36" s="24">
        <v>59.8</v>
      </c>
      <c r="E36" s="25"/>
      <c r="F36" s="26">
        <f t="shared" si="2"/>
        <v>0</v>
      </c>
      <c r="G36" s="24" t="s">
        <v>24</v>
      </c>
      <c r="H36" s="23" t="s">
        <v>25</v>
      </c>
      <c r="I36" s="24">
        <v>5.4</v>
      </c>
      <c r="J36" s="25"/>
      <c r="K36" s="26">
        <f aca="true" t="shared" si="4" ref="K36:K50">ROUND(+I36*J36,1)</f>
        <v>0</v>
      </c>
    </row>
    <row r="37" spans="1:11" ht="18" customHeight="1">
      <c r="A37" s="34" t="s">
        <v>37</v>
      </c>
      <c r="B37" s="35"/>
      <c r="C37" s="35"/>
      <c r="D37" s="35"/>
      <c r="E37" s="36"/>
      <c r="F37" s="37"/>
      <c r="G37" s="24" t="s">
        <v>26</v>
      </c>
      <c r="H37" s="23" t="s">
        <v>25</v>
      </c>
      <c r="I37" s="24">
        <v>5.4</v>
      </c>
      <c r="J37" s="25"/>
      <c r="K37" s="26">
        <f t="shared" si="4"/>
        <v>0</v>
      </c>
    </row>
    <row r="38" spans="1:11" ht="18" customHeight="1">
      <c r="A38" s="24" t="s">
        <v>38</v>
      </c>
      <c r="B38" s="41"/>
      <c r="C38" s="23" t="s">
        <v>25</v>
      </c>
      <c r="D38" s="24">
        <v>12</v>
      </c>
      <c r="E38" s="25"/>
      <c r="F38" s="26">
        <f aca="true" t="shared" si="5" ref="F38:F46">ROUND(+D38*E38,1)</f>
        <v>0</v>
      </c>
      <c r="G38" s="24" t="s">
        <v>29</v>
      </c>
      <c r="H38" s="23" t="s">
        <v>25</v>
      </c>
      <c r="I38" s="24">
        <v>12.7</v>
      </c>
      <c r="J38" s="25"/>
      <c r="K38" s="26">
        <f t="shared" si="4"/>
        <v>0</v>
      </c>
    </row>
    <row r="39" spans="1:11" ht="18" customHeight="1">
      <c r="A39" s="24" t="s">
        <v>40</v>
      </c>
      <c r="B39" s="41"/>
      <c r="C39" s="23" t="s">
        <v>25</v>
      </c>
      <c r="D39" s="24">
        <v>24</v>
      </c>
      <c r="E39" s="25"/>
      <c r="F39" s="26">
        <f t="shared" si="5"/>
        <v>0</v>
      </c>
      <c r="G39" s="24" t="s">
        <v>31</v>
      </c>
      <c r="H39" s="23" t="s">
        <v>25</v>
      </c>
      <c r="I39" s="24">
        <v>16.3</v>
      </c>
      <c r="J39" s="25"/>
      <c r="K39" s="26">
        <f t="shared" si="4"/>
        <v>0</v>
      </c>
    </row>
    <row r="40" spans="1:11" ht="18" customHeight="1">
      <c r="A40" s="101" t="s">
        <v>42</v>
      </c>
      <c r="B40" s="102"/>
      <c r="C40" s="23" t="s">
        <v>25</v>
      </c>
      <c r="D40" s="24">
        <v>37.7</v>
      </c>
      <c r="E40" s="25"/>
      <c r="F40" s="26">
        <f t="shared" si="5"/>
        <v>0</v>
      </c>
      <c r="G40" s="24" t="s">
        <v>32</v>
      </c>
      <c r="H40" s="23" t="s">
        <v>25</v>
      </c>
      <c r="I40" s="24">
        <v>5.8</v>
      </c>
      <c r="J40" s="25"/>
      <c r="K40" s="26">
        <f t="shared" si="4"/>
        <v>0</v>
      </c>
    </row>
    <row r="41" spans="1:11" ht="18" customHeight="1">
      <c r="A41" s="24" t="s">
        <v>45</v>
      </c>
      <c r="B41" s="41"/>
      <c r="C41" s="23" t="s">
        <v>25</v>
      </c>
      <c r="D41" s="24">
        <v>15.7</v>
      </c>
      <c r="E41" s="25"/>
      <c r="F41" s="26">
        <f t="shared" si="5"/>
        <v>0</v>
      </c>
      <c r="G41" s="24" t="s">
        <v>34</v>
      </c>
      <c r="H41" s="23" t="s">
        <v>25</v>
      </c>
      <c r="I41" s="24">
        <v>10.9</v>
      </c>
      <c r="J41" s="25"/>
      <c r="K41" s="26">
        <f t="shared" si="4"/>
        <v>0</v>
      </c>
    </row>
    <row r="42" spans="1:11" ht="18" customHeight="1">
      <c r="A42" s="24" t="s">
        <v>149</v>
      </c>
      <c r="B42" s="41"/>
      <c r="C42" s="23" t="s">
        <v>25</v>
      </c>
      <c r="D42" s="24">
        <v>19.9</v>
      </c>
      <c r="E42" s="25"/>
      <c r="F42" s="26">
        <f t="shared" si="5"/>
        <v>0</v>
      </c>
      <c r="G42" s="24" t="s">
        <v>126</v>
      </c>
      <c r="H42" s="23" t="s">
        <v>36</v>
      </c>
      <c r="I42" s="24">
        <v>24.6</v>
      </c>
      <c r="J42" s="25"/>
      <c r="K42" s="26">
        <f t="shared" si="4"/>
        <v>0</v>
      </c>
    </row>
    <row r="43" spans="1:11" ht="18" customHeight="1">
      <c r="A43" s="24" t="s">
        <v>150</v>
      </c>
      <c r="B43" s="41"/>
      <c r="C43" s="23" t="s">
        <v>25</v>
      </c>
      <c r="D43" s="24">
        <v>47.8</v>
      </c>
      <c r="E43" s="25"/>
      <c r="F43" s="26">
        <f t="shared" si="5"/>
        <v>0</v>
      </c>
      <c r="G43" s="24" t="s">
        <v>127</v>
      </c>
      <c r="H43" s="23" t="s">
        <v>25</v>
      </c>
      <c r="I43" s="24">
        <v>1.6</v>
      </c>
      <c r="J43" s="25"/>
      <c r="K43" s="26">
        <f t="shared" si="4"/>
        <v>0</v>
      </c>
    </row>
    <row r="44" spans="1:11" ht="18" customHeight="1">
      <c r="A44" s="24" t="s">
        <v>151</v>
      </c>
      <c r="B44" s="41"/>
      <c r="C44" s="23" t="s">
        <v>25</v>
      </c>
      <c r="D44" s="24">
        <v>37.7</v>
      </c>
      <c r="E44" s="25"/>
      <c r="F44" s="26">
        <f t="shared" si="5"/>
        <v>0</v>
      </c>
      <c r="G44" s="24" t="s">
        <v>39</v>
      </c>
      <c r="H44" s="23" t="s">
        <v>25</v>
      </c>
      <c r="I44" s="24">
        <v>5.4</v>
      </c>
      <c r="J44" s="25"/>
      <c r="K44" s="26">
        <f t="shared" si="4"/>
        <v>0</v>
      </c>
    </row>
    <row r="45" spans="1:11" ht="18" customHeight="1">
      <c r="A45" s="24" t="s">
        <v>152</v>
      </c>
      <c r="B45" s="41"/>
      <c r="C45" s="23" t="s">
        <v>44</v>
      </c>
      <c r="D45" s="24">
        <v>79.7</v>
      </c>
      <c r="E45" s="25"/>
      <c r="F45" s="26">
        <f t="shared" si="5"/>
        <v>0</v>
      </c>
      <c r="G45" s="24" t="s">
        <v>41</v>
      </c>
      <c r="H45" s="23" t="s">
        <v>25</v>
      </c>
      <c r="I45" s="24">
        <v>7.3</v>
      </c>
      <c r="J45" s="25"/>
      <c r="K45" s="26">
        <f t="shared" si="4"/>
        <v>0</v>
      </c>
    </row>
    <row r="46" spans="1:11" ht="18" customHeight="1">
      <c r="A46" s="24" t="s">
        <v>50</v>
      </c>
      <c r="B46" s="41"/>
      <c r="C46" s="23" t="s">
        <v>51</v>
      </c>
      <c r="D46" s="24">
        <v>19.9</v>
      </c>
      <c r="E46" s="25"/>
      <c r="F46" s="26">
        <f t="shared" si="5"/>
        <v>0</v>
      </c>
      <c r="G46" s="24" t="s">
        <v>43</v>
      </c>
      <c r="H46" s="23" t="s">
        <v>44</v>
      </c>
      <c r="I46" s="24">
        <v>5.8</v>
      </c>
      <c r="J46" s="25"/>
      <c r="K46" s="26">
        <f t="shared" si="4"/>
        <v>0</v>
      </c>
    </row>
    <row r="47" spans="1:11" ht="18" customHeight="1">
      <c r="A47" s="34" t="s">
        <v>52</v>
      </c>
      <c r="B47" s="35"/>
      <c r="C47" s="35"/>
      <c r="D47" s="35"/>
      <c r="E47" s="36"/>
      <c r="F47" s="37"/>
      <c r="G47" s="24" t="s">
        <v>46</v>
      </c>
      <c r="H47" s="23" t="s">
        <v>44</v>
      </c>
      <c r="I47" s="24">
        <v>5.8</v>
      </c>
      <c r="J47" s="25"/>
      <c r="K47" s="26">
        <f t="shared" si="4"/>
        <v>0</v>
      </c>
    </row>
    <row r="48" spans="1:11" ht="18" customHeight="1">
      <c r="A48" s="43" t="s">
        <v>78</v>
      </c>
      <c r="B48" s="44"/>
      <c r="C48" s="45" t="s">
        <v>54</v>
      </c>
      <c r="D48" s="43">
        <v>8</v>
      </c>
      <c r="E48" s="25"/>
      <c r="F48" s="26">
        <f>ROUND(+D48*E48,1)</f>
        <v>0</v>
      </c>
      <c r="G48" s="24" t="s">
        <v>47</v>
      </c>
      <c r="H48" s="23" t="s">
        <v>25</v>
      </c>
      <c r="I48" s="24">
        <v>36</v>
      </c>
      <c r="J48" s="25"/>
      <c r="K48" s="26">
        <f t="shared" si="4"/>
        <v>0</v>
      </c>
    </row>
    <row r="49" spans="1:11" ht="18" customHeight="1">
      <c r="A49" s="24" t="s">
        <v>55</v>
      </c>
      <c r="B49" s="41"/>
      <c r="C49" s="23" t="s">
        <v>54</v>
      </c>
      <c r="D49" s="43">
        <v>12</v>
      </c>
      <c r="E49" s="25"/>
      <c r="F49" s="26">
        <f>ROUND(+D49*E49,1)</f>
        <v>0</v>
      </c>
      <c r="G49" s="24" t="s">
        <v>48</v>
      </c>
      <c r="H49" s="23" t="s">
        <v>25</v>
      </c>
      <c r="I49" s="24">
        <v>3</v>
      </c>
      <c r="J49" s="25"/>
      <c r="K49" s="26">
        <f t="shared" si="4"/>
        <v>0</v>
      </c>
    </row>
    <row r="50" spans="1:11" ht="18" customHeight="1">
      <c r="A50" s="34" t="s">
        <v>57</v>
      </c>
      <c r="B50" s="42"/>
      <c r="C50" s="35"/>
      <c r="D50" s="35"/>
      <c r="E50" s="36"/>
      <c r="F50" s="37"/>
      <c r="G50" s="24" t="s">
        <v>49</v>
      </c>
      <c r="H50" s="23" t="s">
        <v>25</v>
      </c>
      <c r="I50" s="24">
        <v>22.8</v>
      </c>
      <c r="J50" s="25"/>
      <c r="K50" s="26">
        <f t="shared" si="4"/>
        <v>0</v>
      </c>
    </row>
    <row r="51" spans="1:11" ht="18" customHeight="1">
      <c r="A51" s="34" t="s">
        <v>59</v>
      </c>
      <c r="B51" s="35"/>
      <c r="C51" s="35"/>
      <c r="D51" s="35"/>
      <c r="E51" s="36"/>
      <c r="F51" s="37"/>
      <c r="G51" s="42" t="s">
        <v>53</v>
      </c>
      <c r="H51" s="35"/>
      <c r="I51" s="35"/>
      <c r="J51" s="36"/>
      <c r="K51" s="37"/>
    </row>
    <row r="52" spans="1:11" ht="18" customHeight="1">
      <c r="A52" s="24" t="s">
        <v>89</v>
      </c>
      <c r="B52" s="41"/>
      <c r="C52" s="23" t="s">
        <v>60</v>
      </c>
      <c r="D52" s="24">
        <v>84</v>
      </c>
      <c r="E52" s="25"/>
      <c r="F52" s="26">
        <f aca="true" t="shared" si="6" ref="F52:F62">ROUND(+D52*E52,1)</f>
        <v>0</v>
      </c>
      <c r="G52" s="43" t="s">
        <v>79</v>
      </c>
      <c r="H52" s="45" t="s">
        <v>54</v>
      </c>
      <c r="I52" s="43">
        <v>5.8</v>
      </c>
      <c r="J52" s="25"/>
      <c r="K52" s="26">
        <f aca="true" t="shared" si="7" ref="K52:K61">ROUND(+I52*J52,1)</f>
        <v>0</v>
      </c>
    </row>
    <row r="53" spans="1:11" ht="18" customHeight="1">
      <c r="A53" s="24" t="s">
        <v>90</v>
      </c>
      <c r="B53" s="41"/>
      <c r="C53" s="23" t="s">
        <v>60</v>
      </c>
      <c r="D53" s="24">
        <v>40</v>
      </c>
      <c r="E53" s="25"/>
      <c r="F53" s="26">
        <f t="shared" si="6"/>
        <v>0</v>
      </c>
      <c r="G53" s="24" t="s">
        <v>56</v>
      </c>
      <c r="H53" s="23" t="s">
        <v>54</v>
      </c>
      <c r="I53" s="24">
        <v>10.1</v>
      </c>
      <c r="J53" s="25"/>
      <c r="K53" s="26">
        <f t="shared" si="7"/>
        <v>0</v>
      </c>
    </row>
    <row r="54" spans="1:11" ht="18" customHeight="1">
      <c r="A54" s="24" t="s">
        <v>91</v>
      </c>
      <c r="B54" s="41"/>
      <c r="C54" s="23" t="s">
        <v>60</v>
      </c>
      <c r="D54" s="24">
        <v>105</v>
      </c>
      <c r="E54" s="25"/>
      <c r="F54" s="26">
        <f t="shared" si="6"/>
        <v>0</v>
      </c>
      <c r="G54" s="24" t="s">
        <v>58</v>
      </c>
      <c r="H54" s="23" t="s">
        <v>54</v>
      </c>
      <c r="I54" s="24">
        <v>5.8</v>
      </c>
      <c r="J54" s="25"/>
      <c r="K54" s="26">
        <f t="shared" si="7"/>
        <v>0</v>
      </c>
    </row>
    <row r="55" spans="1:11" ht="18" customHeight="1">
      <c r="A55" s="24" t="s">
        <v>92</v>
      </c>
      <c r="B55" s="41"/>
      <c r="C55" s="23" t="s">
        <v>60</v>
      </c>
      <c r="D55" s="24">
        <v>105</v>
      </c>
      <c r="E55" s="25"/>
      <c r="F55" s="26">
        <f t="shared" si="6"/>
        <v>0</v>
      </c>
      <c r="G55" s="24" t="s">
        <v>153</v>
      </c>
      <c r="H55" s="23" t="s">
        <v>36</v>
      </c>
      <c r="I55" s="24">
        <v>19.8</v>
      </c>
      <c r="J55" s="25"/>
      <c r="K55" s="26">
        <f t="shared" si="7"/>
        <v>0</v>
      </c>
    </row>
    <row r="56" spans="1:11" ht="18" customHeight="1">
      <c r="A56" s="24" t="s">
        <v>93</v>
      </c>
      <c r="B56" s="41"/>
      <c r="C56" s="23" t="s">
        <v>60</v>
      </c>
      <c r="D56" s="24">
        <v>12</v>
      </c>
      <c r="E56" s="25"/>
      <c r="F56" s="26">
        <f t="shared" si="6"/>
        <v>0</v>
      </c>
      <c r="G56" s="24" t="s">
        <v>154</v>
      </c>
      <c r="H56" s="23" t="s">
        <v>54</v>
      </c>
      <c r="I56" s="24">
        <v>0.8</v>
      </c>
      <c r="J56" s="25"/>
      <c r="K56" s="26">
        <f t="shared" si="7"/>
        <v>0</v>
      </c>
    </row>
    <row r="57" spans="1:11" ht="18" customHeight="1">
      <c r="A57" s="24" t="s">
        <v>94</v>
      </c>
      <c r="B57" s="41"/>
      <c r="C57" s="23" t="s">
        <v>60</v>
      </c>
      <c r="D57" s="24">
        <v>19</v>
      </c>
      <c r="E57" s="25"/>
      <c r="F57" s="26">
        <f t="shared" si="6"/>
        <v>0</v>
      </c>
      <c r="G57" s="24" t="s">
        <v>61</v>
      </c>
      <c r="H57" s="23" t="s">
        <v>54</v>
      </c>
      <c r="I57" s="46">
        <v>4.8</v>
      </c>
      <c r="J57" s="25"/>
      <c r="K57" s="26">
        <f t="shared" si="7"/>
        <v>0</v>
      </c>
    </row>
    <row r="58" spans="1:11" ht="18" customHeight="1">
      <c r="A58" s="24" t="s">
        <v>95</v>
      </c>
      <c r="B58" s="41"/>
      <c r="C58" s="23" t="s">
        <v>60</v>
      </c>
      <c r="D58" s="24">
        <v>32</v>
      </c>
      <c r="E58" s="25"/>
      <c r="F58" s="26">
        <f t="shared" si="6"/>
        <v>0</v>
      </c>
      <c r="G58" s="43" t="s">
        <v>62</v>
      </c>
      <c r="H58" s="45" t="s">
        <v>54</v>
      </c>
      <c r="I58" s="43">
        <v>3</v>
      </c>
      <c r="J58" s="25"/>
      <c r="K58" s="26">
        <f t="shared" si="7"/>
        <v>0</v>
      </c>
    </row>
    <row r="59" spans="1:11" ht="18" customHeight="1">
      <c r="A59" s="24" t="s">
        <v>160</v>
      </c>
      <c r="B59" s="41"/>
      <c r="C59" s="23" t="s">
        <v>60</v>
      </c>
      <c r="D59" s="24">
        <v>60</v>
      </c>
      <c r="E59" s="25"/>
      <c r="F59" s="24">
        <f t="shared" si="6"/>
        <v>0</v>
      </c>
      <c r="G59" s="24" t="s">
        <v>63</v>
      </c>
      <c r="H59" s="23" t="s">
        <v>54</v>
      </c>
      <c r="I59" s="46">
        <v>6.3</v>
      </c>
      <c r="J59" s="25"/>
      <c r="K59" s="26">
        <f t="shared" si="7"/>
        <v>0</v>
      </c>
    </row>
    <row r="60" spans="1:11" ht="18" customHeight="1">
      <c r="A60" s="24" t="s">
        <v>96</v>
      </c>
      <c r="B60" s="41"/>
      <c r="C60" s="23" t="s">
        <v>60</v>
      </c>
      <c r="D60" s="24">
        <v>60</v>
      </c>
      <c r="E60" s="25"/>
      <c r="F60" s="24">
        <f t="shared" si="6"/>
        <v>0</v>
      </c>
      <c r="G60" s="47" t="s">
        <v>115</v>
      </c>
      <c r="H60" s="48" t="s">
        <v>77</v>
      </c>
      <c r="I60" s="47">
        <v>16</v>
      </c>
      <c r="J60" s="49"/>
      <c r="K60" s="50">
        <f t="shared" si="7"/>
        <v>0</v>
      </c>
    </row>
    <row r="61" spans="1:11" ht="18" customHeight="1">
      <c r="A61" s="24" t="s">
        <v>97</v>
      </c>
      <c r="B61" s="41"/>
      <c r="C61" s="23" t="s">
        <v>60</v>
      </c>
      <c r="D61" s="24">
        <v>25</v>
      </c>
      <c r="E61" s="25"/>
      <c r="F61" s="51">
        <f t="shared" si="6"/>
        <v>0</v>
      </c>
      <c r="G61" s="47" t="s">
        <v>80</v>
      </c>
      <c r="H61" s="48" t="s">
        <v>77</v>
      </c>
      <c r="I61" s="47">
        <v>22</v>
      </c>
      <c r="J61" s="49"/>
      <c r="K61" s="50">
        <f t="shared" si="7"/>
        <v>0</v>
      </c>
    </row>
    <row r="62" spans="1:11" ht="18" customHeight="1">
      <c r="A62" s="24" t="s">
        <v>98</v>
      </c>
      <c r="B62" s="41"/>
      <c r="C62" s="23" t="s">
        <v>60</v>
      </c>
      <c r="D62" s="24">
        <v>19</v>
      </c>
      <c r="E62" s="25"/>
      <c r="F62" s="26">
        <f t="shared" si="6"/>
        <v>0</v>
      </c>
      <c r="G62" s="42" t="s">
        <v>64</v>
      </c>
      <c r="H62" s="35"/>
      <c r="I62" s="35"/>
      <c r="J62" s="36"/>
      <c r="K62" s="37"/>
    </row>
    <row r="63" spans="1:11" ht="18" customHeight="1">
      <c r="A63" s="34" t="s">
        <v>71</v>
      </c>
      <c r="B63" s="35"/>
      <c r="C63" s="35"/>
      <c r="D63" s="35"/>
      <c r="E63" s="36"/>
      <c r="F63" s="37"/>
      <c r="G63" s="24" t="s">
        <v>65</v>
      </c>
      <c r="H63" s="23" t="s">
        <v>66</v>
      </c>
      <c r="I63" s="24">
        <v>70.8</v>
      </c>
      <c r="J63" s="25"/>
      <c r="K63" s="26">
        <f>ROUND(+I63*J63,1)</f>
        <v>0</v>
      </c>
    </row>
    <row r="64" spans="1:11" ht="18" customHeight="1">
      <c r="A64" s="24" t="s">
        <v>99</v>
      </c>
      <c r="B64" s="41"/>
      <c r="C64" s="14" t="s">
        <v>60</v>
      </c>
      <c r="D64" s="29">
        <v>62</v>
      </c>
      <c r="E64" s="28"/>
      <c r="F64" s="26">
        <f aca="true" t="shared" si="8" ref="F64:F70">ROUND(+D64*E64,1)</f>
        <v>0</v>
      </c>
      <c r="G64" s="24" t="s">
        <v>67</v>
      </c>
      <c r="H64" s="23" t="s">
        <v>68</v>
      </c>
      <c r="I64" s="29">
        <v>14.6</v>
      </c>
      <c r="J64" s="25"/>
      <c r="K64" s="26">
        <f>ROUND(+I64*J64,1)</f>
        <v>0</v>
      </c>
    </row>
    <row r="65" spans="1:11" ht="18" customHeight="1">
      <c r="A65" s="24" t="s">
        <v>100</v>
      </c>
      <c r="B65" s="41"/>
      <c r="C65" s="14" t="s">
        <v>60</v>
      </c>
      <c r="D65" s="29">
        <v>52</v>
      </c>
      <c r="E65" s="28"/>
      <c r="F65" s="26">
        <f t="shared" si="8"/>
        <v>0</v>
      </c>
      <c r="G65" s="24" t="s">
        <v>69</v>
      </c>
      <c r="H65" s="23" t="s">
        <v>70</v>
      </c>
      <c r="I65" s="47">
        <v>14.6</v>
      </c>
      <c r="J65" s="52"/>
      <c r="K65" s="26">
        <f>ROUND(+I65*J65,1)</f>
        <v>0</v>
      </c>
    </row>
    <row r="66" spans="1:11" ht="18" customHeight="1">
      <c r="A66" s="24" t="s">
        <v>101</v>
      </c>
      <c r="B66" s="41"/>
      <c r="C66" s="14" t="s">
        <v>60</v>
      </c>
      <c r="D66" s="27">
        <v>109</v>
      </c>
      <c r="E66" s="28"/>
      <c r="F66" s="24">
        <f t="shared" si="8"/>
        <v>0</v>
      </c>
      <c r="G66" s="46" t="s">
        <v>81</v>
      </c>
      <c r="H66" s="53" t="s">
        <v>60</v>
      </c>
      <c r="I66" s="46">
        <v>4</v>
      </c>
      <c r="J66" s="54"/>
      <c r="K66" s="26">
        <f>ROUND(+I66*J66,1)</f>
        <v>0</v>
      </c>
    </row>
    <row r="67" spans="1:11" ht="18" customHeight="1" thickBot="1">
      <c r="A67" s="24" t="s">
        <v>102</v>
      </c>
      <c r="B67" s="41"/>
      <c r="C67" s="14" t="s">
        <v>60</v>
      </c>
      <c r="D67" s="29">
        <v>62</v>
      </c>
      <c r="E67" s="28"/>
      <c r="F67" s="24">
        <f t="shared" si="8"/>
        <v>0</v>
      </c>
      <c r="G67" s="74"/>
      <c r="H67" s="55"/>
      <c r="I67" s="55"/>
      <c r="J67" s="56"/>
      <c r="K67" s="57"/>
    </row>
    <row r="68" spans="1:11" ht="18" customHeight="1">
      <c r="A68" s="24" t="s">
        <v>103</v>
      </c>
      <c r="B68" s="41"/>
      <c r="C68" s="14" t="s">
        <v>60</v>
      </c>
      <c r="D68" s="29">
        <v>52</v>
      </c>
      <c r="E68" s="28"/>
      <c r="F68" s="29">
        <f t="shared" si="8"/>
        <v>0</v>
      </c>
      <c r="G68" s="75" t="s">
        <v>109</v>
      </c>
      <c r="H68" s="76"/>
      <c r="I68" s="76"/>
      <c r="J68" s="77"/>
      <c r="K68" s="78">
        <f>SUM(F14:F20)</f>
        <v>0</v>
      </c>
    </row>
    <row r="69" spans="1:11" ht="18" customHeight="1">
      <c r="A69" s="24" t="s">
        <v>104</v>
      </c>
      <c r="B69" s="41"/>
      <c r="C69" s="14" t="s">
        <v>60</v>
      </c>
      <c r="D69" s="29">
        <v>42</v>
      </c>
      <c r="E69" s="28"/>
      <c r="F69" s="29">
        <f t="shared" si="8"/>
        <v>0</v>
      </c>
      <c r="G69" s="79" t="s">
        <v>72</v>
      </c>
      <c r="H69" s="80"/>
      <c r="I69" s="80"/>
      <c r="J69" s="80"/>
      <c r="K69" s="81">
        <f>SUM(F72)</f>
        <v>0</v>
      </c>
    </row>
    <row r="70" spans="1:11" ht="18" customHeight="1">
      <c r="A70" s="24" t="s">
        <v>122</v>
      </c>
      <c r="B70" s="41"/>
      <c r="C70" s="23" t="s">
        <v>60</v>
      </c>
      <c r="D70" s="24">
        <v>16</v>
      </c>
      <c r="E70" s="25"/>
      <c r="F70" s="29">
        <f t="shared" si="8"/>
        <v>0</v>
      </c>
      <c r="G70" s="79" t="s">
        <v>108</v>
      </c>
      <c r="H70" s="80"/>
      <c r="I70" s="80"/>
      <c r="J70" s="80"/>
      <c r="K70" s="81">
        <f>K69*0.075</f>
        <v>0</v>
      </c>
    </row>
    <row r="71" spans="1:11" ht="18" customHeight="1">
      <c r="A71" s="58" t="s">
        <v>74</v>
      </c>
      <c r="B71" s="3"/>
      <c r="C71" s="3"/>
      <c r="D71" s="3"/>
      <c r="E71" s="61"/>
      <c r="F71" s="29">
        <f>SUM(F23:F70)</f>
        <v>0</v>
      </c>
      <c r="G71" s="79" t="s">
        <v>73</v>
      </c>
      <c r="H71" s="80"/>
      <c r="I71" s="82"/>
      <c r="J71" s="80"/>
      <c r="K71" s="81">
        <f>K22</f>
        <v>0</v>
      </c>
    </row>
    <row r="72" spans="1:11" ht="18" customHeight="1">
      <c r="A72" s="62" t="s">
        <v>106</v>
      </c>
      <c r="B72" s="63">
        <f>G9</f>
        <v>1</v>
      </c>
      <c r="C72" s="31"/>
      <c r="D72" s="31"/>
      <c r="E72" s="64"/>
      <c r="F72" s="24">
        <f>F71*G9</f>
        <v>0</v>
      </c>
      <c r="G72" s="79" t="s">
        <v>107</v>
      </c>
      <c r="H72" s="80"/>
      <c r="I72" s="80"/>
      <c r="J72" s="80"/>
      <c r="K72" s="81">
        <f>SUM(K25:K34,K36:K50,K52:K61,K63:K66)</f>
        <v>0</v>
      </c>
    </row>
    <row r="73" spans="7:11" ht="18" customHeight="1">
      <c r="G73" s="83"/>
      <c r="H73" s="59"/>
      <c r="I73" s="60"/>
      <c r="J73" s="59"/>
      <c r="K73" s="84"/>
    </row>
    <row r="74" spans="7:11" ht="18" customHeight="1">
      <c r="G74" s="79" t="s">
        <v>75</v>
      </c>
      <c r="H74" s="80"/>
      <c r="I74" s="80"/>
      <c r="J74" s="80"/>
      <c r="K74" s="81">
        <f>SUM(K68:K72)</f>
        <v>0</v>
      </c>
    </row>
    <row r="75" spans="1:11" ht="18" customHeight="1">
      <c r="A75" s="65" t="s">
        <v>120</v>
      </c>
      <c r="B75" s="66"/>
      <c r="G75" s="85" t="s">
        <v>161</v>
      </c>
      <c r="H75" s="80">
        <v>1.25</v>
      </c>
      <c r="I75" s="82"/>
      <c r="J75" s="80"/>
      <c r="K75" s="81">
        <f>ROUND(K74*H75,1)</f>
        <v>0</v>
      </c>
    </row>
    <row r="76" spans="1:11" ht="18" customHeight="1">
      <c r="A76" s="65" t="s">
        <v>118</v>
      </c>
      <c r="B76" s="66"/>
      <c r="G76" s="85" t="s">
        <v>82</v>
      </c>
      <c r="H76" s="88"/>
      <c r="I76" s="88"/>
      <c r="J76" s="88"/>
      <c r="K76" s="81">
        <f>ROUND(IF(K75&lt;1500,0,-(K75-1500)*0.1),1)</f>
        <v>0</v>
      </c>
    </row>
    <row r="77" spans="7:11" ht="18" customHeight="1">
      <c r="G77" s="87" t="s">
        <v>129</v>
      </c>
      <c r="H77" s="86"/>
      <c r="I77" s="82"/>
      <c r="J77" s="80"/>
      <c r="K77" s="81">
        <f>SUM(K75:K76)</f>
        <v>0</v>
      </c>
    </row>
    <row r="78" spans="7:11" ht="18" customHeight="1">
      <c r="G78" s="89" t="s">
        <v>128</v>
      </c>
      <c r="H78" s="20"/>
      <c r="I78" s="20"/>
      <c r="J78" s="20"/>
      <c r="K78" s="90"/>
    </row>
    <row r="79" spans="7:11" ht="18" customHeight="1">
      <c r="G79" s="92" t="s">
        <v>130</v>
      </c>
      <c r="H79" s="41"/>
      <c r="I79" s="41"/>
      <c r="J79" s="67"/>
      <c r="K79" s="81">
        <f>ROUND(K77*0.15,1)</f>
        <v>0</v>
      </c>
    </row>
    <row r="80" spans="1:11" ht="15.75" customHeight="1">
      <c r="A80" s="3"/>
      <c r="B80" s="3"/>
      <c r="C80" s="3"/>
      <c r="D80" s="3"/>
      <c r="E80" s="3"/>
      <c r="F80" s="3"/>
      <c r="G80" s="89" t="s">
        <v>135</v>
      </c>
      <c r="H80" s="20"/>
      <c r="I80" s="20"/>
      <c r="J80" s="20"/>
      <c r="K80" s="90"/>
    </row>
    <row r="81" spans="1:11" ht="15">
      <c r="A81" s="3"/>
      <c r="B81" s="3"/>
      <c r="C81" s="3"/>
      <c r="D81" s="3"/>
      <c r="E81" s="3"/>
      <c r="F81" s="3"/>
      <c r="G81" s="97" t="s">
        <v>131</v>
      </c>
      <c r="H81" s="13"/>
      <c r="I81" s="13"/>
      <c r="J81" s="98"/>
      <c r="K81" s="81">
        <v>0</v>
      </c>
    </row>
    <row r="82" spans="1:11" ht="16.5" thickBot="1">
      <c r="A82" s="3"/>
      <c r="B82" s="3"/>
      <c r="C82" s="3"/>
      <c r="D82" s="3"/>
      <c r="E82" s="3"/>
      <c r="F82" s="3"/>
      <c r="G82" s="89" t="s">
        <v>136</v>
      </c>
      <c r="H82" s="20"/>
      <c r="I82" s="20"/>
      <c r="J82" s="20"/>
      <c r="K82" s="90"/>
    </row>
    <row r="83" spans="1:11" ht="16.5" thickBot="1">
      <c r="A83" s="3"/>
      <c r="B83" s="3"/>
      <c r="C83" s="3"/>
      <c r="D83" s="3"/>
      <c r="E83" s="3"/>
      <c r="F83" s="3"/>
      <c r="G83" s="94" t="s">
        <v>132</v>
      </c>
      <c r="H83" s="95"/>
      <c r="I83" s="95"/>
      <c r="J83" s="95"/>
      <c r="K83" s="96">
        <f>K75+K76+K79+K81</f>
        <v>0</v>
      </c>
    </row>
    <row r="84" spans="1:11" ht="15.75" thickBot="1">
      <c r="A84" s="3"/>
      <c r="B84" s="3"/>
      <c r="C84" s="3"/>
      <c r="D84" s="3"/>
      <c r="E84" s="3"/>
      <c r="F84" s="3"/>
      <c r="G84" s="93" t="s">
        <v>134</v>
      </c>
      <c r="H84" s="91"/>
      <c r="I84" s="91"/>
      <c r="J84" s="91"/>
      <c r="K84" s="99">
        <f>K83/100*7.7</f>
        <v>0</v>
      </c>
    </row>
    <row r="85" spans="1:11" ht="16.5" thickBot="1">
      <c r="A85" s="3"/>
      <c r="B85" s="3"/>
      <c r="C85" s="3"/>
      <c r="D85" s="3"/>
      <c r="E85" s="3"/>
      <c r="F85" s="3"/>
      <c r="G85" s="94" t="s">
        <v>133</v>
      </c>
      <c r="H85" s="95"/>
      <c r="I85" s="95"/>
      <c r="J85" s="95"/>
      <c r="K85" s="96">
        <f>SUM(K83:K84)</f>
        <v>0</v>
      </c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7:11" ht="15">
      <c r="G110" s="3"/>
      <c r="H110" s="3"/>
      <c r="I110" s="3"/>
      <c r="J110" s="3"/>
      <c r="K110" s="3"/>
    </row>
  </sheetData>
  <sheetProtection/>
  <protectedRanges>
    <protectedRange sqref="B3:B4 B7:B9 G4 E38:E46 E48:E49 E52:E62 E64:E70 J25:J34 J36:J50 J52:J61 J63:J66 B75:B76 E14:E20 J14:J21 E23:E36" name="Bearbeitbar"/>
  </protectedRanges>
  <mergeCells count="14">
    <mergeCell ref="A15:B15"/>
    <mergeCell ref="G4:K7"/>
    <mergeCell ref="B3:E3"/>
    <mergeCell ref="B4:E4"/>
    <mergeCell ref="G1:K1"/>
    <mergeCell ref="A40:B40"/>
    <mergeCell ref="A14:B14"/>
    <mergeCell ref="A16:B16"/>
    <mergeCell ref="A17:B17"/>
    <mergeCell ref="A18:B18"/>
    <mergeCell ref="A20:B20"/>
    <mergeCell ref="A19:B19"/>
    <mergeCell ref="A33:B33"/>
    <mergeCell ref="A34:B34"/>
  </mergeCells>
  <printOptions horizontalCentered="1"/>
  <pageMargins left="0.5905511811023623" right="0.11811023622047245" top="0.31496062992125984" bottom="0.5118110236220472" header="0.5118110236220472" footer="0.31496062992125984"/>
  <pageSetup fitToHeight="1" fitToWidth="1" horizontalDpi="600" verticalDpi="600" orientation="portrait" paperSize="9" scale="52" r:id="rId2"/>
  <headerFooter alignWithMargins="0">
    <oddFooter>&amp;L&amp;"Arial,Standard"&amp;10&amp;F/&amp;A&amp;R&amp;D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Trüb</dc:creator>
  <cp:keywords/>
  <dc:description/>
  <cp:lastModifiedBy>Kofmel Daniel</cp:lastModifiedBy>
  <cp:lastPrinted>2023-01-03T08:48:12Z</cp:lastPrinted>
  <dcterms:created xsi:type="dcterms:W3CDTF">2006-07-26T08:10:15Z</dcterms:created>
  <dcterms:modified xsi:type="dcterms:W3CDTF">2023-12-22T15:12:03Z</dcterms:modified>
  <cp:category/>
  <cp:version/>
  <cp:contentType/>
  <cp:contentStatus/>
</cp:coreProperties>
</file>