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C:\Users\seco1\Desktop\"/>
    </mc:Choice>
  </mc:AlternateContent>
  <xr:revisionPtr revIDLastSave="0" documentId="8_{5638EBCF-B7FE-4B84-8A47-646F3F0D0055}" xr6:coauthVersionLast="47" xr6:coauthVersionMax="47" xr10:uidLastSave="{00000000-0000-0000-0000-000000000000}"/>
  <bookViews>
    <workbookView xWindow="780" yWindow="780" windowWidth="21600" windowHeight="11295" xr2:uid="{00000000-000D-0000-FFFF-FFFF00000000}"/>
  </bookViews>
  <sheets>
    <sheet name="PP-Formular" sheetId="6" r:id="rId1"/>
    <sheet name="Berechnungen" sheetId="1" r:id="rId2"/>
    <sheet name="Bedarfswerte" sheetId="5" state="hidden" r:id="rId3"/>
  </sheets>
  <externalReferences>
    <externalReference r:id="rId4"/>
  </externalReferences>
  <definedNames>
    <definedName name="B" localSheetId="0">#REF!+[1]Tabelle!$B$25:$B$29</definedName>
    <definedName name="B">Berechnungen!#REF!+Bedarfswerte!$B$23:$B$27</definedName>
    <definedName name="_xlnm.Print_Area" localSheetId="1">Berechnungen!$E$1:$AB$41</definedName>
    <definedName name="_xlnm.Print_Area" localSheetId="0">'PP-Formular'!$C$1:$U$56</definedName>
    <definedName name="Print_Area" localSheetId="1">Berechnungen!$E$1:$X$34</definedName>
    <definedName name="Z_1D1FC204_2B5D_41B4_A169_2C072FDA510B_.wvu.PrintArea" localSheetId="0" hidden="1">'PP-Formular'!$B$1:$S$56</definedName>
    <definedName name="Z_EFD27876_CEC1_4C92_8570_F5B1A91F36DD_.wvu.PrintArea" localSheetId="0" hidden="1">'PP-Formular'!$B$1:$S$56</definedName>
  </definedNames>
  <calcPr calcId="191029"/>
  <customWorkbookViews>
    <customWorkbookView name="Ramp Dominik - Persönliche Ansicht" guid="{B14852F1-3B23-4A7A-A1AE-F414F8C33336}" mergeInterval="0" personalView="1" maximized="1" windowWidth="1916" windowHeight="95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1" l="1"/>
  <c r="K17" i="1"/>
  <c r="K19" i="1"/>
  <c r="L9" i="1"/>
  <c r="K25" i="1"/>
  <c r="O25" i="1"/>
  <c r="M25" i="1"/>
  <c r="Q25" i="1"/>
  <c r="L25" i="1"/>
  <c r="P25" i="1"/>
  <c r="N25" i="1"/>
  <c r="R25" i="1"/>
  <c r="AF12" i="1"/>
  <c r="F9" i="1"/>
  <c r="K9" i="1" s="1"/>
  <c r="M9" i="1" s="1"/>
  <c r="G9" i="1"/>
  <c r="F10" i="1"/>
  <c r="K10" i="1" s="1"/>
  <c r="F11" i="1"/>
  <c r="K11" i="1" s="1"/>
  <c r="F13" i="1"/>
  <c r="K13" i="1" s="1"/>
  <c r="F15" i="1"/>
  <c r="K15" i="1" s="1"/>
  <c r="F16" i="1"/>
  <c r="K16" i="1" s="1"/>
  <c r="F17" i="1"/>
  <c r="F18" i="1"/>
  <c r="F19" i="1"/>
  <c r="F20" i="1"/>
  <c r="K20" i="1" s="1"/>
  <c r="G10" i="1"/>
  <c r="M10" i="1" s="1"/>
  <c r="G11" i="1"/>
  <c r="M11" i="1" s="1"/>
  <c r="G13" i="1"/>
  <c r="M13" i="1" s="1"/>
  <c r="G14" i="1"/>
  <c r="M14" i="1" s="1"/>
  <c r="G15" i="1"/>
  <c r="M15" i="1" s="1"/>
  <c r="G16" i="1"/>
  <c r="M16" i="1" s="1"/>
  <c r="G17" i="1"/>
  <c r="M17" i="1" s="1"/>
  <c r="G18" i="1"/>
  <c r="M18" i="1" s="1"/>
  <c r="G19" i="1"/>
  <c r="M19" i="1" s="1"/>
  <c r="AF36" i="1"/>
  <c r="AG12" i="1"/>
  <c r="AG36" i="1"/>
  <c r="B63" i="5"/>
  <c r="C63" i="5"/>
  <c r="C64" i="5"/>
  <c r="C65" i="5"/>
  <c r="C66" i="5"/>
  <c r="B64" i="5"/>
  <c r="B65" i="5"/>
  <c r="B66" i="5"/>
  <c r="H9" i="1"/>
  <c r="O9" i="1" s="1"/>
  <c r="P9" i="1"/>
  <c r="W14" i="1"/>
  <c r="AG14" i="1" s="1"/>
  <c r="S26" i="6"/>
  <c r="N37" i="6" s="1"/>
  <c r="H15" i="1"/>
  <c r="O15" i="1" s="1"/>
  <c r="Y15" i="1" s="1"/>
  <c r="H14" i="1"/>
  <c r="O14" i="1" s="1"/>
  <c r="Y14" i="1" s="1"/>
  <c r="V14" i="1"/>
  <c r="AF14" i="1" s="1"/>
  <c r="N32" i="6"/>
  <c r="H13" i="1"/>
  <c r="O13" i="1" s="1"/>
  <c r="Y13" i="1" s="1"/>
  <c r="H10" i="1"/>
  <c r="O10" i="1" s="1"/>
  <c r="Y10" i="1" s="1"/>
  <c r="H11" i="1"/>
  <c r="O11" i="1"/>
  <c r="Y11" i="1" s="1"/>
  <c r="H16" i="1"/>
  <c r="O16" i="1"/>
  <c r="Y16" i="1" s="1"/>
  <c r="H18" i="1"/>
  <c r="O18" i="1"/>
  <c r="Y18" i="1" s="1"/>
  <c r="H19" i="1"/>
  <c r="O19" i="1"/>
  <c r="Y19" i="1" s="1"/>
  <c r="I13" i="1"/>
  <c r="Q13" i="1"/>
  <c r="Z13" i="1" s="1"/>
  <c r="I15" i="1"/>
  <c r="Q15" i="1"/>
  <c r="Z15" i="1" s="1"/>
  <c r="I10" i="1"/>
  <c r="Q10" i="1" s="1"/>
  <c r="Z10" i="1" s="1"/>
  <c r="I11" i="1"/>
  <c r="Q11" i="1"/>
  <c r="Z11" i="1" s="1"/>
  <c r="I14" i="1"/>
  <c r="Q14" i="1"/>
  <c r="Z14" i="1" s="1"/>
  <c r="I16" i="1"/>
  <c r="Q16" i="1"/>
  <c r="Z16" i="1" s="1"/>
  <c r="I18" i="1"/>
  <c r="Q18" i="1"/>
  <c r="Z18" i="1" s="1"/>
  <c r="W25" i="1"/>
  <c r="V25" i="1"/>
  <c r="U25" i="1"/>
  <c r="T25" i="1"/>
  <c r="T8" i="1"/>
  <c r="I17" i="1"/>
  <c r="Q17" i="1"/>
  <c r="Z17" i="1" s="1"/>
  <c r="H17" i="1"/>
  <c r="O17" i="1" s="1"/>
  <c r="Y17" i="1" s="1"/>
  <c r="W8" i="1"/>
  <c r="V8" i="1"/>
  <c r="U8" i="1"/>
  <c r="F12" i="1"/>
  <c r="G12" i="1"/>
  <c r="H12" i="1"/>
  <c r="I12" i="1"/>
  <c r="Q41" i="1"/>
  <c r="N9" i="1" l="1"/>
  <c r="P26" i="1"/>
  <c r="U26" i="1" s="1"/>
  <c r="U37" i="1" s="1"/>
  <c r="N41" i="1" s="1"/>
  <c r="O26" i="1"/>
  <c r="T26" i="1" s="1"/>
  <c r="T37" i="1" s="1"/>
  <c r="M41" i="1" s="1"/>
  <c r="Q29" i="1"/>
  <c r="V29" i="1" s="1"/>
  <c r="AF29" i="1" s="1"/>
  <c r="N29" i="1"/>
  <c r="W13" i="1" s="1"/>
  <c r="AG13" i="1" s="1"/>
  <c r="AA38" i="1"/>
  <c r="N33" i="6" s="1"/>
  <c r="M36" i="1"/>
  <c r="W20" i="1" s="1"/>
  <c r="AG20" i="1" s="1"/>
  <c r="Z21" i="1"/>
  <c r="AA39" i="1" s="1"/>
  <c r="N34" i="6" s="1"/>
  <c r="Q43" i="1"/>
  <c r="Q42" i="1"/>
  <c r="R34" i="1"/>
  <c r="W34" i="1" s="1"/>
  <c r="AG34" i="1" s="1"/>
  <c r="Y9" i="1"/>
  <c r="Y21" i="1" s="1"/>
  <c r="L26" i="1"/>
  <c r="U9" i="1" s="1"/>
  <c r="U21" i="1" s="1"/>
  <c r="N40" i="1" s="1"/>
  <c r="K26" i="1"/>
  <c r="T9" i="1" s="1"/>
  <c r="T21" i="1" s="1"/>
  <c r="M40" i="1" s="1"/>
  <c r="N36" i="1"/>
  <c r="R31" i="1"/>
  <c r="W31" i="1" s="1"/>
  <c r="AG31" i="1" s="1"/>
  <c r="R33" i="1"/>
  <c r="W33" i="1" s="1"/>
  <c r="AG33" i="1" s="1"/>
  <c r="N31" i="1"/>
  <c r="W15" i="1" s="1"/>
  <c r="AG15" i="1" s="1"/>
  <c r="N34" i="1"/>
  <c r="W18" i="1" s="1"/>
  <c r="AG18" i="1" s="1"/>
  <c r="Q35" i="1"/>
  <c r="V35" i="1" s="1"/>
  <c r="AF35" i="1" s="1"/>
  <c r="Q32" i="1"/>
  <c r="V32" i="1" s="1"/>
  <c r="AF32" i="1" s="1"/>
  <c r="Q31" i="1"/>
  <c r="V31" i="1" s="1"/>
  <c r="AF31" i="1" s="1"/>
  <c r="Q30" i="1"/>
  <c r="V30" i="1" s="1"/>
  <c r="AF30" i="1" s="1"/>
  <c r="Q28" i="1"/>
  <c r="V28" i="1" s="1"/>
  <c r="AF28" i="1" s="1"/>
  <c r="Q27" i="1"/>
  <c r="V27" i="1" s="1"/>
  <c r="Q33" i="1"/>
  <c r="V33" i="1" s="1"/>
  <c r="AF33" i="1" s="1"/>
  <c r="Q34" i="1"/>
  <c r="V34" i="1" s="1"/>
  <c r="AF34" i="1" s="1"/>
  <c r="R32" i="1"/>
  <c r="W32" i="1" s="1"/>
  <c r="AG32" i="1" s="1"/>
  <c r="R27" i="1"/>
  <c r="W27" i="1" s="1"/>
  <c r="N32" i="1"/>
  <c r="W16" i="1" s="1"/>
  <c r="AG16" i="1" s="1"/>
  <c r="N33" i="1"/>
  <c r="W17" i="1" s="1"/>
  <c r="AG17" i="1" s="1"/>
  <c r="M35" i="1"/>
  <c r="V19" i="1" s="1"/>
  <c r="AF19" i="1" s="1"/>
  <c r="M32" i="1"/>
  <c r="V16" i="1" s="1"/>
  <c r="AF16" i="1" s="1"/>
  <c r="M31" i="1"/>
  <c r="V15" i="1" s="1"/>
  <c r="AF15" i="1" s="1"/>
  <c r="M28" i="1"/>
  <c r="V11" i="1" s="1"/>
  <c r="AF11" i="1" s="1"/>
  <c r="M27" i="1"/>
  <c r="V10" i="1" s="1"/>
  <c r="M33" i="1"/>
  <c r="V17" i="1" s="1"/>
  <c r="AF17" i="1" s="1"/>
  <c r="M34" i="1"/>
  <c r="V18" i="1" s="1"/>
  <c r="AF18" i="1" s="1"/>
  <c r="M29" i="1"/>
  <c r="V13" i="1" s="1"/>
  <c r="AF13" i="1" s="1"/>
  <c r="R35" i="1"/>
  <c r="W35" i="1" s="1"/>
  <c r="AG35" i="1" s="1"/>
  <c r="R28" i="1"/>
  <c r="W28" i="1" s="1"/>
  <c r="AG28" i="1" s="1"/>
  <c r="R29" i="1"/>
  <c r="W29" i="1" s="1"/>
  <c r="AG29" i="1" s="1"/>
  <c r="N35" i="1"/>
  <c r="W19" i="1" s="1"/>
  <c r="AG19" i="1" s="1"/>
  <c r="N27" i="1"/>
  <c r="W10" i="1" s="1"/>
  <c r="R30" i="1"/>
  <c r="W30" i="1" s="1"/>
  <c r="AG30" i="1" s="1"/>
  <c r="N28" i="1"/>
  <c r="W11" i="1" s="1"/>
  <c r="AG11" i="1" s="1"/>
  <c r="AA36" i="1" l="1"/>
  <c r="V20" i="1"/>
  <c r="AF20" i="1" s="1"/>
  <c r="Q40" i="1"/>
  <c r="AB25" i="1"/>
  <c r="L31" i="6" s="1"/>
  <c r="AE9" i="1"/>
  <c r="AE21" i="1" s="1"/>
  <c r="AD26" i="1"/>
  <c r="AD37" i="1" s="1"/>
  <c r="AA26" i="1"/>
  <c r="I32" i="6" s="1"/>
  <c r="AE26" i="1"/>
  <c r="AE37" i="1" s="1"/>
  <c r="AA25" i="1"/>
  <c r="AB36" i="1" s="1"/>
  <c r="AB26" i="1"/>
  <c r="L32" i="6" s="1"/>
  <c r="AD9" i="1"/>
  <c r="AD21" i="1" s="1"/>
  <c r="AA40" i="1"/>
  <c r="N31" i="6"/>
  <c r="N35" i="6" s="1"/>
  <c r="W21" i="1"/>
  <c r="AG10" i="1"/>
  <c r="AG21" i="1" s="1"/>
  <c r="AF10" i="1"/>
  <c r="AG27" i="1"/>
  <c r="AG37" i="1" s="1"/>
  <c r="W37" i="1"/>
  <c r="AF27" i="1"/>
  <c r="AF37" i="1" s="1"/>
  <c r="V37" i="1"/>
  <c r="V21" i="1" l="1"/>
  <c r="M42" i="1" s="1"/>
  <c r="AF21" i="1"/>
  <c r="AF39" i="1" s="1"/>
  <c r="AE39" i="1"/>
  <c r="I31" i="6"/>
  <c r="AB37" i="1"/>
  <c r="Q32" i="6" s="1"/>
  <c r="AD39" i="1"/>
  <c r="AG39" i="1"/>
  <c r="AE42" i="1" s="1"/>
  <c r="M43" i="1"/>
  <c r="AA28" i="1"/>
  <c r="N42" i="1"/>
  <c r="AB27" i="1"/>
  <c r="AB28" i="1"/>
  <c r="L34" i="6" s="1"/>
  <c r="N43" i="1"/>
  <c r="Q31" i="6"/>
  <c r="AA27" i="1" l="1"/>
  <c r="I33" i="6" s="1"/>
  <c r="AE41" i="1"/>
  <c r="D44" i="6" s="1"/>
  <c r="L33" i="6"/>
  <c r="L35" i="6" s="1"/>
  <c r="AB29" i="1"/>
  <c r="I34" i="6"/>
  <c r="AB39" i="1"/>
  <c r="Q34" i="6" s="1"/>
  <c r="AB38" i="1" l="1"/>
  <c r="Q33" i="6" s="1"/>
  <c r="Q35" i="6" s="1"/>
  <c r="AA29" i="1"/>
  <c r="C41" i="6"/>
  <c r="I35" i="6"/>
  <c r="AB40" i="1" l="1"/>
</calcChain>
</file>

<file path=xl/sharedStrings.xml><?xml version="1.0" encoding="utf-8"?>
<sst xmlns="http://schemas.openxmlformats.org/spreadsheetml/2006/main" count="289" uniqueCount="173">
  <si>
    <t>Nutzung</t>
  </si>
  <si>
    <t>Besucher / Kunden</t>
  </si>
  <si>
    <t>Bewohner</t>
  </si>
  <si>
    <t>Beschäftigte</t>
  </si>
  <si>
    <t>Tabellenwerte als Berechnungshilfe</t>
  </si>
  <si>
    <t>Wohnen</t>
  </si>
  <si>
    <t>Verkaufsgeschäfte</t>
  </si>
  <si>
    <t>- Lebensmittel</t>
  </si>
  <si>
    <t>- keine Lebensmittel</t>
  </si>
  <si>
    <t>Gastbetriebe</t>
  </si>
  <si>
    <t>- Restaurant, Café</t>
  </si>
  <si>
    <t>- Konferenzräume, Säli</t>
  </si>
  <si>
    <t>- Hotel</t>
  </si>
  <si>
    <t>- publikumsorientierte Betriebe</t>
  </si>
  <si>
    <t>- nicht publikumsorientierte Betriebe</t>
  </si>
  <si>
    <t>- industrielle und gwerbliche Fabrikation</t>
  </si>
  <si>
    <t>- Lagerflächen</t>
  </si>
  <si>
    <t>- Wohnen</t>
  </si>
  <si>
    <t>Büro, Dienstleistungen, 
Verwaltung, Gewerbe und Insdustrie (1)</t>
  </si>
  <si>
    <t>Bewohner / Beschäftigte</t>
  </si>
  <si>
    <t xml:space="preserve">min. </t>
  </si>
  <si>
    <t>max.</t>
  </si>
  <si>
    <t>Besucher</t>
  </si>
  <si>
    <t>Kunden</t>
  </si>
  <si>
    <t>min.</t>
  </si>
  <si>
    <t>Berechnung der Anzahl Autoparkplätze</t>
  </si>
  <si>
    <t>Berechnung Veloabstellplätze</t>
  </si>
  <si>
    <t>MIN</t>
  </si>
  <si>
    <t>Min</t>
  </si>
  <si>
    <t>- industrielle und gewerbliche Fabrikation</t>
  </si>
  <si>
    <t>mGF m2 / Sitzplätze / Zimmer für 1 PP</t>
  </si>
  <si>
    <t>Büro, Dienstleistungen, 
Verwaltung, Gewerbe und Industrie (1)</t>
  </si>
  <si>
    <t>Bewohner-PP (ungerundet)</t>
  </si>
  <si>
    <t>Beschäftigte-PP (ungerundet)</t>
  </si>
  <si>
    <t>Besucher-PP (ungerundet)</t>
  </si>
  <si>
    <t>Kunden-PP (ungerundet)</t>
  </si>
  <si>
    <t>Bewohner-PP gemäss PPVO</t>
  </si>
  <si>
    <t>Beschäftigte-PP gemäss PPVO</t>
  </si>
  <si>
    <t>Besucher-PP gemäss PPVO</t>
  </si>
  <si>
    <t>Kunden-PP gemäss PPVO</t>
  </si>
  <si>
    <t>Anzahl PP</t>
  </si>
  <si>
    <t>Link zu den Berechnungsgrundlagen</t>
  </si>
  <si>
    <t>Reduktionsgebiet</t>
  </si>
  <si>
    <t>Altstadt</t>
  </si>
  <si>
    <t>Bedarfswerte gemäss PPVO</t>
  </si>
  <si>
    <t>Grenzbedarf (ungerundet)
PPVO</t>
  </si>
  <si>
    <t>- Wohnen Fläche</t>
  </si>
  <si>
    <t>- Wohnen Wohnung</t>
  </si>
  <si>
    <t>Gemäss PPVO</t>
  </si>
  <si>
    <t>Massgeblicher Bedarf in % des Grenzbedarfs gemäss PPVO</t>
  </si>
  <si>
    <t>Fläche m2 für 1 VP</t>
  </si>
  <si>
    <t>- Konferenzraum, Säli</t>
  </si>
  <si>
    <t>Link zum Reduktionsplan</t>
  </si>
  <si>
    <t>Max</t>
  </si>
  <si>
    <t>Summe</t>
  </si>
  <si>
    <t>Autoparkplätze</t>
  </si>
  <si>
    <t>Bewilligungsfähig</t>
  </si>
  <si>
    <t>Anz. Bewohner</t>
  </si>
  <si>
    <t>Anz. Besucher (Wohnen)</t>
  </si>
  <si>
    <t>Anz. Kunden</t>
  </si>
  <si>
    <t>PP Gemäss PPVO</t>
  </si>
  <si>
    <t>VP - Bedarf</t>
  </si>
  <si>
    <t>VP Gemäss PPVO</t>
  </si>
  <si>
    <t>Anz. Beschäftigte</t>
  </si>
  <si>
    <t>Veloabstellplätze
Minimum</t>
  </si>
  <si>
    <t>Motorrad-
abstellplätze
Minimum</t>
  </si>
  <si>
    <t>Minimum*</t>
  </si>
  <si>
    <t>Maximum</t>
  </si>
  <si>
    <t>Wohnen (1)</t>
  </si>
  <si>
    <t>(5)  Beispiele: Handwerksbetrieb ohne Ladenbetrieb</t>
  </si>
  <si>
    <t>PP - Grenzbedarf</t>
  </si>
  <si>
    <t>VP - Grenzbedarf</t>
  </si>
  <si>
    <t>PP - Bedarf</t>
  </si>
  <si>
    <t>- Einkaufszentren</t>
  </si>
  <si>
    <t>Gebiet 1</t>
  </si>
  <si>
    <t>Gebiet 2</t>
  </si>
  <si>
    <t>Gebiet 3</t>
  </si>
  <si>
    <t>Gebiet 4</t>
  </si>
  <si>
    <t>- publikumsorientierte Betriebe (4)</t>
  </si>
  <si>
    <t>- nicht publikumsorientierte Betriebe (5)</t>
  </si>
  <si>
    <t>Ausserhalb der Altstadt darf pro Grundstück immer minimum ein PP erstellt werden</t>
  </si>
  <si>
    <t>Adresse Projekt:</t>
  </si>
  <si>
    <t>Reduktionsgebiets gem. PPVO:</t>
  </si>
  <si>
    <t>Reduktionsgebiet gem. PPVO:</t>
  </si>
  <si>
    <r>
      <t>m</t>
    </r>
    <r>
      <rPr>
        <b/>
        <vertAlign val="superscript"/>
        <sz val="10"/>
        <color theme="1"/>
        <rFont val="Arial"/>
        <family val="2"/>
      </rPr>
      <t>2</t>
    </r>
    <r>
      <rPr>
        <b/>
        <sz val="10"/>
        <color theme="1"/>
        <rFont val="Arial"/>
        <family val="2"/>
      </rPr>
      <t xml:space="preserve"> 
mGF (2)</t>
    </r>
  </si>
  <si>
    <t>Zimmer / Sitzplätze</t>
  </si>
  <si>
    <t>In der Altstadt dürfen keine neuen Parkplätze erstellt werden.</t>
  </si>
  <si>
    <t>Verkaufsgeschäfte (3, 6)</t>
  </si>
  <si>
    <t>- Einkaufszentren*</t>
  </si>
  <si>
    <t>- reine Verwaltungs- und Bürobetriebe</t>
  </si>
  <si>
    <t>- industrielle / gewerbliche Fabrikation</t>
  </si>
  <si>
    <t>Zum Schutz von Ortsbilder, Ortskerne oder von Schutzobjekten und Freiräumen</t>
  </si>
  <si>
    <t>Zur Verminderung von regelmässigen Verkehrsstörungen</t>
  </si>
  <si>
    <t>Beim Standortwechsel ansässiger grösserer Firmen</t>
  </si>
  <si>
    <t>Zur Neuansiedlung von grösseren Firmen</t>
  </si>
  <si>
    <t>Präzisierungen mit Bezug auf die Verweise in der Tabelle mit den Flächenangaben pro Nutzung</t>
  </si>
  <si>
    <t>(1) Wo zwei Bemessungskriterien erwähnt sind, kann der günstigere Wert (mGF, Wohnung bzw. Zimmer) gewählt werden.</t>
  </si>
  <si>
    <t>Summe:</t>
  </si>
  <si>
    <t>(2) W</t>
  </si>
  <si>
    <t>Als massgebliche Geschossfläche (mGF) gilt die Fläche aller dem Wohnen, dem Arbeiten oder sonst dem dauernden</t>
  </si>
  <si>
    <t>Aufenthalt dienenden oder dafür verwendbaren Räume in Voll-, Unter- und Dachgeschossen, unter Einschluss der</t>
  </si>
  <si>
    <t>dazugehörenden Erschliessung und der Sanitärräume samt den inneren Trennwänden.</t>
  </si>
  <si>
    <t>Veloabstellplätze</t>
  </si>
  <si>
    <t>Minimum</t>
  </si>
  <si>
    <t>(4)  Beispiele: Bank, Praxis, Coiffeur, Reisebüro, chemische Reinigung</t>
  </si>
  <si>
    <t>Anz. Besucher</t>
  </si>
  <si>
    <t>Zusätzliche Parkplätze für Betriebsfahrzeuge:</t>
  </si>
  <si>
    <t>Datum, Unterschrift:</t>
  </si>
  <si>
    <t>-reine Verwaltungs- und Bürobetriebe</t>
  </si>
  <si>
    <t>Korrekt</t>
  </si>
  <si>
    <t>der Abstellplätze für Fahrzeuge</t>
  </si>
  <si>
    <t>Anzahl Motorradabstellplätze:</t>
  </si>
  <si>
    <t>Für die erforderliche Anzahl Veloabstellplätze muss entweder die mGF oder die Anzahl Zimmer angegeben werden.</t>
  </si>
  <si>
    <r>
      <t xml:space="preserve">Für Fahrzeuge </t>
    </r>
    <r>
      <rPr>
        <sz val="11"/>
        <color rgb="FFFF0000"/>
        <rFont val="Arial"/>
        <family val="2"/>
      </rPr>
      <t>die ausschliesslich Betriebszwecken dienen</t>
    </r>
    <r>
      <rPr>
        <sz val="11"/>
        <color theme="1"/>
        <rFont val="Arial"/>
        <family val="2"/>
      </rPr>
      <t>, kann die Zahl der insgesammt zulässigen Parkplätzen angemessen erhöht werden. Dafür sind die entsprechenden Fahrzeug-</t>
    </r>
  </si>
  <si>
    <t xml:space="preserve">ausweise der Bewilligung beizulegen. Die Fahrzeuge müssen auf den entsprechenden Betrieb </t>
  </si>
  <si>
    <t>eingelöst sein.</t>
  </si>
  <si>
    <t>Hier wird gerundet</t>
  </si>
  <si>
    <r>
      <t>Ausserhalb der Altstadt darf</t>
    </r>
    <r>
      <rPr>
        <b/>
        <sz val="11"/>
        <color theme="1"/>
        <rFont val="Arial"/>
        <family val="2"/>
      </rPr>
      <t xml:space="preserve"> pro Grundstück</t>
    </r>
    <r>
      <rPr>
        <sz val="11"/>
        <color theme="1"/>
        <rFont val="Arial"/>
        <family val="2"/>
      </rPr>
      <t xml:space="preserve"> mindestens ein Parkplatz erstellt werden.</t>
    </r>
  </si>
  <si>
    <t>Berechnungsgrundlagen:</t>
  </si>
  <si>
    <t>Grundsätze (Art. 2 PPVO)</t>
  </si>
  <si>
    <t>Abweichungen bei besonderen öffentlichen Interessen (Art. 7 PPVO)</t>
  </si>
  <si>
    <t>(6)  Güterumschlag / Anlieferung separat</t>
  </si>
  <si>
    <t>(3)  Gemischte Betriebe sind in entsprechende Teile aufzugliedern.</t>
  </si>
  <si>
    <t>Parkplätze für Betriebsfahrzeuge (Art. 5 Abs. 1)</t>
  </si>
  <si>
    <t>Verordnung über Fahrzeugabstellplätze (Parkplatzverordnung, PPVO)</t>
  </si>
  <si>
    <t>Parkplatzbedarf für MIV und Velo gemäss PPVO</t>
  </si>
  <si>
    <t>Besondere Verhältnisse (Art. 5 Abs. 1 PPVO)</t>
  </si>
  <si>
    <t>- Nicht Lebensmittel</t>
  </si>
  <si>
    <t>- publikumsorientierte Dienstleistungsbetriebe (4)</t>
  </si>
  <si>
    <t>Bewilligungsfähige Park- und Abstellplätze gemäss Ihren Angaben:</t>
  </si>
  <si>
    <t>Parkplätze für Autos</t>
  </si>
  <si>
    <t>Parkplätze für Motorräder</t>
  </si>
  <si>
    <t>Spezielle Nutzungen gemäss Anhnag 1 PPVO</t>
  </si>
  <si>
    <t>Für spezielle Nutzungen wie Schulen, Sporteinrichtungen, Freizeitanlagen, Mischnutzungen mit hohem Anteil Kino, Theater wird der Bedarf unter Beachtung der einschlägigen Schweizer Norm SN 640 281 des VSS (Schweiz. Verband der Strassen - und Verkehrsfachleute) fallweise bestimmt.</t>
  </si>
  <si>
    <t>a.</t>
  </si>
  <si>
    <t>b.</t>
  </si>
  <si>
    <t>c.</t>
  </si>
  <si>
    <t>d.</t>
  </si>
  <si>
    <t xml:space="preserve">Zur Wahrung folgender öffentlicher Interessen kann der gemäss Art. 3 und 4 errechnete Bedarf an Parkplätzen </t>
  </si>
  <si>
    <t>angemessen herabgesetzt , oder in den Reduktionsgebieten 3 und 4 um maximal ein Drittel erhöht werden.</t>
  </si>
  <si>
    <t>- nicht publikumsorientierte Dienstl. Betriebe (5)</t>
  </si>
  <si>
    <t>Büro 
Dienstleistungen 
Verwaltung 
Gewerbe, Industrie (3, 6)</t>
  </si>
  <si>
    <t>Mit der Unterschrift bestätigen Planer und oder Bauherrschaft die wahrheitsgetreue Angabe.</t>
  </si>
  <si>
    <t>Reduktionsplan</t>
  </si>
  <si>
    <t>Der Reduktionsplan definiert nebst den in der Berechnung berücksichtigten Gebieten ein Gebiet 5. Liegt Ihr Bauprojekt in solch einem Gebiet, hat die PP-Berechnung individuell zu erfolgen.</t>
  </si>
  <si>
    <t>Bezeichnung</t>
  </si>
  <si>
    <t>Planer / Bauherrschaft:</t>
  </si>
  <si>
    <t>Verkehrserzeugung</t>
  </si>
  <si>
    <t>Industrie, Mittelwert Mo-So</t>
  </si>
  <si>
    <t>Industrie, Minimum</t>
  </si>
  <si>
    <t>Dienstleistung, oberes Quartil</t>
  </si>
  <si>
    <t>Dienstleistung, Median</t>
  </si>
  <si>
    <t>Dienstleistung, unteres Quartil</t>
  </si>
  <si>
    <t>Food-/Non Food, oberes Quartil</t>
  </si>
  <si>
    <t>EH Lebensmittel, Median</t>
  </si>
  <si>
    <t>EH Non-Food</t>
  </si>
  <si>
    <t>Verkehrliche Bedeutung</t>
  </si>
  <si>
    <t>Min.</t>
  </si>
  <si>
    <t>Max.</t>
  </si>
  <si>
    <t>Besucher / Beschäftigte</t>
  </si>
  <si>
    <t>Kunden / Besucher</t>
  </si>
  <si>
    <t>Zufahrtsweg</t>
  </si>
  <si>
    <t>Zufahrtsstrasse 1</t>
  </si>
  <si>
    <t>Zufahrtsstrasse 2</t>
  </si>
  <si>
    <t>Erschliessungsstrasse</t>
  </si>
  <si>
    <t>Anzahl Fahrten</t>
  </si>
  <si>
    <t>Anzahl Wohneinheiten</t>
  </si>
  <si>
    <t>(*)   Die Beurteuilung bei Einkaufszentren erfolgt in Absprache mit der Abteilung Verkehr</t>
  </si>
  <si>
    <t>◄ Gebiet wählen</t>
  </si>
  <si>
    <t>Wohnungen / Beschäftigte</t>
  </si>
  <si>
    <t>hier wird gerundet</t>
  </si>
  <si>
    <t>Verkehrstechnische Bedeutung</t>
  </si>
  <si>
    <t>Die Verkehrstechnische Bedeutung des Anschlusses entspricht somit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</si>
</sst>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 #,##0.0_ ;_ * \-#,##0.0_ ;_ * &quot;-&quot;?_ ;_ @_ "/>
    <numFmt numFmtId="166" formatCode="_ * #,##0_ ;_ * \-#,##0_ ;_ * &quot;-&quot;?_ ;_ @_ "/>
    <numFmt numFmtId="167" formatCode="_ * #,##0.00_ ;_ * \-#,##0.00_ ;_ * &quot;-&quot;?_ ;_ @_ "/>
    <numFmt numFmtId="168" formatCode="_ * #,##0_ ;_ * \-#,##0_ ;_ * &quot;-&quot;??_ ;_ @_ "/>
  </numFmts>
  <fonts count="25" x14ac:knownFonts="1">
    <font>
      <sz val="11"/>
      <color theme="1"/>
      <name val="Arial"/>
      <family val="2"/>
    </font>
    <font>
      <b/>
      <sz val="11"/>
      <color theme="1"/>
      <name val="Arial"/>
      <family val="2"/>
    </font>
    <font>
      <sz val="14"/>
      <color theme="1"/>
      <name val="Arial"/>
      <family val="2"/>
    </font>
    <font>
      <sz val="10"/>
      <color theme="1"/>
      <name val="Arial"/>
      <family val="2"/>
    </font>
    <font>
      <i/>
      <sz val="14"/>
      <color theme="1"/>
      <name val="Arial"/>
      <family val="2"/>
    </font>
    <font>
      <b/>
      <sz val="11"/>
      <color rgb="FF0070C0"/>
      <name val="Arial"/>
      <family val="2"/>
    </font>
    <font>
      <sz val="10"/>
      <color rgb="FF0070C0"/>
      <name val="Arial"/>
      <family val="2"/>
    </font>
    <font>
      <u/>
      <sz val="14"/>
      <color theme="1"/>
      <name val="Arial"/>
      <family val="2"/>
    </font>
    <font>
      <u/>
      <sz val="11"/>
      <name val="Arial"/>
      <family val="2"/>
    </font>
    <font>
      <sz val="11"/>
      <color theme="1"/>
      <name val="Arial"/>
      <family val="2"/>
    </font>
    <font>
      <b/>
      <sz val="10"/>
      <color theme="1"/>
      <name val="Arial"/>
      <family val="2"/>
    </font>
    <font>
      <u/>
      <sz val="11"/>
      <color theme="10"/>
      <name val="Arial"/>
      <family val="2"/>
    </font>
    <font>
      <sz val="10"/>
      <name val="Arial"/>
      <family val="2"/>
    </font>
    <font>
      <sz val="11"/>
      <color rgb="FFFF0000"/>
      <name val="Arial"/>
      <family val="2"/>
    </font>
    <font>
      <sz val="20"/>
      <color theme="1"/>
      <name val="Arial"/>
      <family val="2"/>
    </font>
    <font>
      <b/>
      <sz val="11"/>
      <color rgb="FFFF0000"/>
      <name val="Arial"/>
      <family val="2"/>
    </font>
    <font>
      <b/>
      <sz val="12"/>
      <color theme="1"/>
      <name val="Arial"/>
      <family val="2"/>
    </font>
    <font>
      <u/>
      <sz val="10"/>
      <color theme="10"/>
      <name val="Arial"/>
      <family val="2"/>
    </font>
    <font>
      <b/>
      <vertAlign val="superscript"/>
      <sz val="10"/>
      <color theme="1"/>
      <name val="Arial"/>
      <family val="2"/>
    </font>
    <font>
      <sz val="8"/>
      <color theme="1"/>
      <name val="Arial"/>
      <family val="2"/>
    </font>
    <font>
      <sz val="11"/>
      <color rgb="FF0070C0"/>
      <name val="Arial"/>
      <family val="2"/>
    </font>
    <font>
      <sz val="8"/>
      <name val="Arial"/>
      <family val="2"/>
    </font>
    <font>
      <b/>
      <sz val="16"/>
      <color theme="1"/>
      <name val="Arial"/>
      <family val="2"/>
    </font>
    <font>
      <b/>
      <sz val="11"/>
      <color rgb="FF3F3F3F"/>
      <name val="Arial"/>
      <family val="2"/>
    </font>
    <font>
      <b/>
      <sz val="11"/>
      <name val="Arial"/>
      <family val="2"/>
    </font>
  </fonts>
  <fills count="11">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00B050"/>
        <bgColor indexed="64"/>
      </patternFill>
    </fill>
    <fill>
      <patternFill patternType="solid">
        <fgColor rgb="FFF2F2F2"/>
      </patternFill>
    </fill>
  </fills>
  <borders count="1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medium">
        <color indexed="64"/>
      </left>
      <right style="hair">
        <color indexed="64"/>
      </right>
      <top style="hair">
        <color indexed="64"/>
      </top>
      <bottom style="hair">
        <color indexed="64"/>
      </bottom>
      <diagonal style="thin">
        <color indexed="64"/>
      </diagonal>
    </border>
    <border diagonalUp="1">
      <left style="medium">
        <color indexed="64"/>
      </left>
      <right style="hair">
        <color indexed="64"/>
      </right>
      <top style="hair">
        <color indexed="64"/>
      </top>
      <bottom style="medium">
        <color indexed="64"/>
      </bottom>
      <diagonal style="thin">
        <color indexed="64"/>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hair">
        <color indexed="64"/>
      </left>
      <right/>
      <top style="hair">
        <color indexed="64"/>
      </top>
      <bottom style="medium">
        <color indexed="64"/>
      </bottom>
      <diagonal style="thin">
        <color indexed="64"/>
      </diagonal>
    </border>
    <border>
      <left/>
      <right style="hair">
        <color indexed="64"/>
      </right>
      <top style="hair">
        <color indexed="64"/>
      </top>
      <bottom style="hair">
        <color indexed="64"/>
      </bottom>
      <diagonal/>
    </border>
    <border diagonalUp="1">
      <left/>
      <right style="hair">
        <color indexed="64"/>
      </right>
      <top style="hair">
        <color indexed="64"/>
      </top>
      <bottom style="medium">
        <color indexed="64"/>
      </bottom>
      <diagonal style="thin">
        <color indexed="64"/>
      </diagonal>
    </border>
    <border diagonalUp="1">
      <left style="hair">
        <color indexed="64"/>
      </left>
      <right/>
      <top style="hair">
        <color indexed="64"/>
      </top>
      <bottom style="hair">
        <color indexed="64"/>
      </bottom>
      <diagonal style="thin">
        <color indexed="64"/>
      </diagonal>
    </border>
    <border diagonalUp="1">
      <left style="medium">
        <color indexed="64"/>
      </left>
      <right style="hair">
        <color indexed="64"/>
      </right>
      <top style="medium">
        <color indexed="64"/>
      </top>
      <bottom style="hair">
        <color indexed="64"/>
      </bottom>
      <diagonal style="thin">
        <color indexed="64"/>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diagonalUp="1">
      <left style="medium">
        <color indexed="64"/>
      </left>
      <right style="hair">
        <color indexed="64"/>
      </right>
      <top style="medium">
        <color indexed="64"/>
      </top>
      <bottom style="medium">
        <color indexed="64"/>
      </bottom>
      <diagonal style="thin">
        <color indexed="64"/>
      </diagonal>
    </border>
    <border>
      <left style="hair">
        <color indexed="64"/>
      </left>
      <right style="medium">
        <color indexed="64"/>
      </right>
      <top style="medium">
        <color indexed="64"/>
      </top>
      <bottom style="medium">
        <color indexed="64"/>
      </bottom>
      <diagonal/>
    </border>
    <border diagonalUp="1">
      <left style="hair">
        <color indexed="64"/>
      </left>
      <right/>
      <top style="medium">
        <color indexed="64"/>
      </top>
      <bottom style="hair">
        <color indexed="64"/>
      </bottom>
      <diagonal style="thin">
        <color indexed="64"/>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right style="medium">
        <color indexed="64"/>
      </right>
      <top style="hair">
        <color indexed="64"/>
      </top>
      <bottom style="medium">
        <color indexed="64"/>
      </bottom>
      <diagonal style="thin">
        <color indexed="64"/>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top style="medium">
        <color indexed="64"/>
      </top>
      <bottom/>
      <diagonal/>
    </border>
    <border diagonalUp="1">
      <left/>
      <right style="medium">
        <color indexed="64"/>
      </right>
      <top style="medium">
        <color indexed="64"/>
      </top>
      <bottom style="hair">
        <color indexed="64"/>
      </bottom>
      <diagonal style="thin">
        <color indexed="64"/>
      </diagonal>
    </border>
    <border>
      <left style="medium">
        <color indexed="64"/>
      </left>
      <right/>
      <top style="hair">
        <color indexed="64"/>
      </top>
      <bottom style="medium">
        <color indexed="64"/>
      </bottom>
      <diagonal/>
    </border>
    <border>
      <left style="hair">
        <color indexed="64"/>
      </left>
      <right/>
      <top/>
      <bottom style="medium">
        <color indexed="64"/>
      </bottom>
      <diagonal/>
    </border>
    <border diagonalUp="1">
      <left style="hair">
        <color indexed="64"/>
      </left>
      <right style="medium">
        <color indexed="64"/>
      </right>
      <top style="medium">
        <color indexed="64"/>
      </top>
      <bottom style="medium">
        <color indexed="64"/>
      </bottom>
      <diagonal style="thin">
        <color indexed="64"/>
      </diagonal>
    </border>
    <border diagonalUp="1">
      <left style="hair">
        <color indexed="64"/>
      </left>
      <right style="medium">
        <color indexed="64"/>
      </right>
      <top style="hair">
        <color indexed="64"/>
      </top>
      <bottom style="medium">
        <color indexed="64"/>
      </bottom>
      <diagonal style="thin">
        <color indexed="64"/>
      </diagonal>
    </border>
    <border diagonalUp="1">
      <left style="hair">
        <color indexed="64"/>
      </left>
      <right style="medium">
        <color indexed="64"/>
      </right>
      <top style="medium">
        <color indexed="64"/>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left style="hair">
        <color indexed="64"/>
      </left>
      <right style="medium">
        <color indexed="64"/>
      </right>
      <top style="medium">
        <color indexed="64"/>
      </top>
      <bottom/>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medium">
        <color indexed="64"/>
      </top>
      <bottom style="medium">
        <color indexed="64"/>
      </bottom>
      <diagonal style="thin">
        <color indexed="64"/>
      </diagonal>
    </border>
    <border>
      <left style="hair">
        <color auto="1"/>
      </left>
      <right style="hair">
        <color auto="1"/>
      </right>
      <top style="medium">
        <color indexed="64"/>
      </top>
      <bottom style="medium">
        <color indexed="64"/>
      </bottom>
      <diagonal/>
    </border>
    <border>
      <left style="hair">
        <color indexed="64"/>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thin">
        <color indexed="64"/>
      </right>
      <top/>
      <bottom/>
      <diagonal style="thin">
        <color indexed="64"/>
      </diagonal>
    </border>
    <border>
      <left style="medium">
        <color indexed="64"/>
      </left>
      <right style="thin">
        <color indexed="64"/>
      </right>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diagonalUp="1">
      <left style="hair">
        <color indexed="64"/>
      </left>
      <right/>
      <top style="medium">
        <color indexed="64"/>
      </top>
      <bottom/>
      <diagonal style="thin">
        <color indexed="64"/>
      </diagonal>
    </border>
    <border diagonalUp="1">
      <left style="medium">
        <color indexed="64"/>
      </left>
      <right style="hair">
        <color indexed="64"/>
      </right>
      <top style="medium">
        <color indexed="64"/>
      </top>
      <bottom/>
      <diagonal style="thin">
        <color indexed="64"/>
      </diagonal>
    </border>
    <border diagonalUp="1">
      <left style="hair">
        <color indexed="64"/>
      </left>
      <right style="medium">
        <color indexed="64"/>
      </right>
      <top style="medium">
        <color indexed="64"/>
      </top>
      <bottom/>
      <diagonal style="thin">
        <color indexed="64"/>
      </diagonal>
    </border>
    <border>
      <left/>
      <right/>
      <top style="double">
        <color indexed="64"/>
      </top>
      <bottom/>
      <diagonal/>
    </border>
    <border diagonalUp="1">
      <left/>
      <right style="hair">
        <color indexed="64"/>
      </right>
      <top style="medium">
        <color indexed="64"/>
      </top>
      <bottom/>
      <diagonal style="thin">
        <color indexed="64"/>
      </diagonal>
    </border>
    <border>
      <left/>
      <right/>
      <top style="medium">
        <color indexed="64"/>
      </top>
      <bottom style="double">
        <color indexed="64"/>
      </bottom>
      <diagonal/>
    </border>
    <border diagonalUp="1">
      <left style="medium">
        <color indexed="64"/>
      </left>
      <right/>
      <top style="hair">
        <color indexed="64"/>
      </top>
      <bottom style="medium">
        <color indexed="64"/>
      </bottom>
      <diagonal style="thin">
        <color indexed="64"/>
      </diagonal>
    </border>
    <border>
      <left style="medium">
        <color indexed="64"/>
      </left>
      <right/>
      <top/>
      <bottom style="hair">
        <color indexed="64"/>
      </bottom>
      <diagonal/>
    </border>
    <border>
      <left/>
      <right style="medium">
        <color indexed="64"/>
      </right>
      <top/>
      <bottom style="hair">
        <color indexed="64"/>
      </bottom>
      <diagonal/>
    </border>
    <border diagonalUp="1">
      <left/>
      <right style="medium">
        <color indexed="64"/>
      </right>
      <top style="hair">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hair">
        <color indexed="64"/>
      </left>
      <right/>
      <top/>
      <bottom/>
      <diagonal style="thin">
        <color indexed="64"/>
      </diagonal>
    </border>
    <border diagonalUp="1">
      <left style="medium">
        <color indexed="64"/>
      </left>
      <right style="thin">
        <color indexed="64"/>
      </right>
      <top/>
      <bottom/>
      <diagonal style="thin">
        <color indexed="64"/>
      </diagonal>
    </border>
    <border>
      <left style="thin">
        <color indexed="64"/>
      </left>
      <right style="thin">
        <color indexed="64"/>
      </right>
      <top/>
      <bottom/>
      <diagonal/>
    </border>
    <border diagonalUp="1">
      <left style="medium">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diagonalUp="1">
      <left style="medium">
        <color indexed="64"/>
      </left>
      <right style="hair">
        <color indexed="64"/>
      </right>
      <top style="hair">
        <color indexed="64"/>
      </top>
      <bottom/>
      <diagonal style="thin">
        <color indexed="64"/>
      </diagonal>
    </border>
    <border>
      <left style="medium">
        <color indexed="64"/>
      </left>
      <right style="hair">
        <color indexed="64"/>
      </right>
      <top style="hair">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diagonalUp="1">
      <left/>
      <right style="hair">
        <color indexed="64"/>
      </right>
      <top style="thin">
        <color indexed="64"/>
      </top>
      <bottom style="hair">
        <color indexed="64"/>
      </bottom>
      <diagonal style="thin">
        <color indexed="64"/>
      </diagonal>
    </border>
    <border>
      <left style="thin">
        <color indexed="64"/>
      </left>
      <right/>
      <top/>
      <bottom/>
      <diagonal/>
    </border>
    <border>
      <left style="thin">
        <color indexed="64"/>
      </left>
      <right style="hair">
        <color indexed="64"/>
      </right>
      <top/>
      <bottom/>
      <diagonal/>
    </border>
    <border diagonalUp="1">
      <left/>
      <right style="hair">
        <color indexed="64"/>
      </right>
      <top style="hair">
        <color indexed="64"/>
      </top>
      <bottom/>
      <diagonal style="thin">
        <color indexed="64"/>
      </diagonal>
    </border>
    <border>
      <left style="thin">
        <color indexed="64"/>
      </left>
      <right style="hair">
        <color indexed="64"/>
      </right>
      <top style="hair">
        <color indexed="64"/>
      </top>
      <bottom style="thin">
        <color indexed="64"/>
      </bottom>
      <diagonal/>
    </border>
    <border diagonalUp="1">
      <left/>
      <right style="hair">
        <color indexed="64"/>
      </right>
      <top style="hair">
        <color indexed="64"/>
      </top>
      <bottom style="thin">
        <color indexed="64"/>
      </bottom>
      <diagonal style="thin">
        <color indexed="64"/>
      </diagonal>
    </border>
    <border diagonalUp="1">
      <left style="thin">
        <color indexed="64"/>
      </left>
      <right style="hair">
        <color indexed="64"/>
      </right>
      <top style="thin">
        <color indexed="64"/>
      </top>
      <bottom/>
      <diagonal style="thin">
        <color indexed="64"/>
      </diagonal>
    </border>
    <border>
      <left/>
      <right/>
      <top style="thin">
        <color indexed="64"/>
      </top>
      <bottom style="hair">
        <color indexed="64"/>
      </bottom>
      <diagonal/>
    </border>
    <border>
      <left/>
      <right/>
      <top/>
      <bottom style="hair">
        <color indexed="64"/>
      </bottom>
      <diagonal/>
    </border>
    <border diagonalUp="1">
      <left style="thin">
        <color indexed="64"/>
      </left>
      <right style="hair">
        <color indexed="64"/>
      </right>
      <top/>
      <bottom style="hair">
        <color indexed="64"/>
      </bottom>
      <diagonal style="thin">
        <color indexed="64"/>
      </diagonal>
    </border>
    <border>
      <left style="thin">
        <color indexed="64"/>
      </left>
      <right style="hair">
        <color indexed="64"/>
      </right>
      <top/>
      <bottom style="hair">
        <color indexed="64"/>
      </bottom>
      <diagonal/>
    </border>
    <border diagonalUp="1">
      <left/>
      <right style="hair">
        <color indexed="64"/>
      </right>
      <top/>
      <bottom style="hair">
        <color indexed="64"/>
      </bottom>
      <diagonal style="thin">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diagonal/>
    </border>
    <border>
      <left/>
      <right/>
      <top style="thin">
        <color indexed="64"/>
      </top>
      <bottom style="double">
        <color indexed="64"/>
      </bottom>
      <diagonal/>
    </border>
    <border diagonalUp="1">
      <left style="hair">
        <color indexed="64"/>
      </left>
      <right style="medium">
        <color indexed="64"/>
      </right>
      <top/>
      <bottom style="hair">
        <color indexed="64"/>
      </bottom>
      <diagonal style="thin">
        <color indexed="64"/>
      </diagonal>
    </border>
    <border>
      <left style="hair">
        <color indexed="64"/>
      </left>
      <right style="medium">
        <color indexed="64"/>
      </right>
      <top/>
      <bottom/>
      <diagonal/>
    </border>
    <border diagonalUp="1">
      <left style="medium">
        <color indexed="64"/>
      </left>
      <right style="hair">
        <color indexed="64"/>
      </right>
      <top/>
      <bottom style="hair">
        <color indexed="64"/>
      </bottom>
      <diagonal style="thin">
        <color indexed="64"/>
      </diagonal>
    </border>
    <border diagonalUp="1">
      <left style="hair">
        <color indexed="64"/>
      </left>
      <right/>
      <top/>
      <bottom style="hair">
        <color indexed="64"/>
      </bottom>
      <diagonal style="thin">
        <color indexed="64"/>
      </diagonal>
    </border>
    <border diagonalUp="1">
      <left style="medium">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diagonalUp="1">
      <left style="hair">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dashed">
        <color auto="1"/>
      </left>
      <right/>
      <top style="medium">
        <color auto="1"/>
      </top>
      <bottom style="dashed">
        <color auto="1"/>
      </bottom>
      <diagonal/>
    </border>
    <border>
      <left/>
      <right style="medium">
        <color auto="1"/>
      </right>
      <top style="medium">
        <color auto="1"/>
      </top>
      <bottom style="dashed">
        <color auto="1"/>
      </bottom>
      <diagonal/>
    </border>
    <border>
      <left style="dashed">
        <color auto="1"/>
      </left>
      <right/>
      <top style="dashed">
        <color auto="1"/>
      </top>
      <bottom style="dashed">
        <color auto="1"/>
      </bottom>
      <diagonal/>
    </border>
    <border>
      <left/>
      <right style="medium">
        <color auto="1"/>
      </right>
      <top style="dashed">
        <color auto="1"/>
      </top>
      <bottom style="dashed">
        <color auto="1"/>
      </bottom>
      <diagonal/>
    </border>
    <border>
      <left/>
      <right style="hair">
        <color indexed="64"/>
      </right>
      <top style="medium">
        <color indexed="64"/>
      </top>
      <bottom style="medium">
        <color indexed="64"/>
      </bottom>
      <diagonal/>
    </border>
    <border>
      <left/>
      <right style="hair">
        <color indexed="64"/>
      </right>
      <top/>
      <bottom/>
      <diagonal/>
    </border>
    <border diagonalUp="1">
      <left style="hair">
        <color indexed="64"/>
      </left>
      <right/>
      <top style="hair">
        <color indexed="64"/>
      </top>
      <bottom style="thin">
        <color indexed="64"/>
      </bottom>
      <diagonal style="thin">
        <color indexed="64"/>
      </diagonal>
    </border>
    <border diagonalUp="1">
      <left style="hair">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right style="thin">
        <color indexed="64"/>
      </right>
      <top/>
      <bottom style="hair">
        <color indexed="64"/>
      </bottom>
      <diagonal style="thin">
        <color indexed="64"/>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s>
  <cellStyleXfs count="4">
    <xf numFmtId="0" fontId="0" fillId="0" borderId="0"/>
    <xf numFmtId="9" fontId="9" fillId="0" borderId="0" applyFont="0" applyFill="0" applyBorder="0" applyAlignment="0" applyProtection="0"/>
    <xf numFmtId="0" fontId="11" fillId="0" borderId="0" applyNumberFormat="0" applyFill="0" applyBorder="0" applyAlignment="0" applyProtection="0"/>
    <xf numFmtId="0" fontId="23" fillId="10" borderId="167" applyNumberFormat="0" applyAlignment="0" applyProtection="0"/>
  </cellStyleXfs>
  <cellXfs count="586">
    <xf numFmtId="0" fontId="0" fillId="0" borderId="0" xfId="0"/>
    <xf numFmtId="0" fontId="0" fillId="0" borderId="0" xfId="0" applyFill="1" applyAlignment="1">
      <alignment vertical="center"/>
    </xf>
    <xf numFmtId="0" fontId="0" fillId="0" borderId="0" xfId="0" applyFill="1" applyBorder="1" applyAlignment="1">
      <alignment vertical="center"/>
    </xf>
    <xf numFmtId="0" fontId="2"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7" fillId="0" borderId="0" xfId="0" applyFont="1" applyFill="1" applyBorder="1" applyAlignment="1" applyProtection="1">
      <alignment vertical="center"/>
    </xf>
    <xf numFmtId="0" fontId="0" fillId="0" borderId="0" xfId="0" applyFill="1" applyAlignment="1" applyProtection="1">
      <alignment vertical="center"/>
    </xf>
    <xf numFmtId="0" fontId="0" fillId="0" borderId="0" xfId="0" applyFill="1" applyBorder="1" applyAlignment="1" applyProtection="1">
      <alignment vertical="center"/>
    </xf>
    <xf numFmtId="0" fontId="3" fillId="0" borderId="0" xfId="0" applyFont="1" applyFill="1" applyAlignment="1" applyProtection="1">
      <alignment vertical="center"/>
    </xf>
    <xf numFmtId="0" fontId="1" fillId="0" borderId="0" xfId="0" applyFont="1" applyFill="1" applyAlignment="1" applyProtection="1">
      <alignment vertical="center"/>
    </xf>
    <xf numFmtId="164" fontId="6" fillId="0" borderId="0" xfId="0" applyNumberFormat="1" applyFont="1" applyFill="1" applyBorder="1" applyAlignment="1" applyProtection="1">
      <alignment vertical="center"/>
    </xf>
    <xf numFmtId="0" fontId="5" fillId="0" borderId="0" xfId="0" applyFont="1" applyFill="1" applyBorder="1" applyAlignment="1" applyProtection="1">
      <alignment vertical="center"/>
    </xf>
    <xf numFmtId="166" fontId="0" fillId="0" borderId="0" xfId="0" applyNumberFormat="1" applyFill="1" applyBorder="1" applyAlignment="1" applyProtection="1">
      <alignment horizontal="right" vertical="center"/>
    </xf>
    <xf numFmtId="0" fontId="4" fillId="0" borderId="0" xfId="0" applyFont="1" applyFill="1" applyBorder="1" applyAlignment="1" applyProtection="1">
      <alignment vertical="center"/>
    </xf>
    <xf numFmtId="165" fontId="0" fillId="0" borderId="0" xfId="0" applyNumberFormat="1" applyFill="1" applyBorder="1" applyAlignment="1" applyProtection="1">
      <alignment vertical="center"/>
    </xf>
    <xf numFmtId="166" fontId="0" fillId="0" borderId="0" xfId="0" applyNumberFormat="1" applyFill="1" applyBorder="1" applyAlignment="1" applyProtection="1">
      <alignment vertical="center"/>
    </xf>
    <xf numFmtId="166" fontId="1" fillId="0" borderId="0" xfId="0" applyNumberFormat="1" applyFont="1" applyFill="1" applyBorder="1" applyAlignment="1" applyProtection="1">
      <alignment vertical="center"/>
    </xf>
    <xf numFmtId="0" fontId="1" fillId="0" borderId="0" xfId="0" applyFont="1" applyFill="1" applyBorder="1" applyAlignment="1" applyProtection="1">
      <alignment vertical="center"/>
    </xf>
    <xf numFmtId="0" fontId="14" fillId="0" borderId="0" xfId="0" applyFont="1" applyFill="1" applyBorder="1" applyAlignment="1" applyProtection="1">
      <alignment vertical="center"/>
    </xf>
    <xf numFmtId="9" fontId="0" fillId="3" borderId="7" xfId="0" applyNumberFormat="1" applyFill="1" applyBorder="1" applyAlignment="1">
      <alignment vertical="center"/>
    </xf>
    <xf numFmtId="9" fontId="0" fillId="3" borderId="8" xfId="0" applyNumberFormat="1" applyFill="1" applyBorder="1" applyAlignment="1">
      <alignment vertical="center"/>
    </xf>
    <xf numFmtId="9" fontId="0" fillId="3" borderId="4" xfId="0" applyNumberFormat="1" applyFill="1" applyBorder="1" applyAlignment="1">
      <alignment vertical="center"/>
    </xf>
    <xf numFmtId="9" fontId="0" fillId="3" borderId="6" xfId="0" applyNumberFormat="1" applyFill="1" applyBorder="1" applyAlignment="1">
      <alignment vertical="center"/>
    </xf>
    <xf numFmtId="164" fontId="0" fillId="3" borderId="7" xfId="0" applyNumberFormat="1" applyFill="1" applyBorder="1" applyAlignment="1">
      <alignment horizontal="center" vertical="center"/>
    </xf>
    <xf numFmtId="0" fontId="0" fillId="3" borderId="28" xfId="0" applyFill="1" applyBorder="1" applyAlignment="1">
      <alignment vertical="center"/>
    </xf>
    <xf numFmtId="0" fontId="0" fillId="3" borderId="29" xfId="0"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0" borderId="0" xfId="0" applyFont="1" applyFill="1" applyBorder="1" applyAlignment="1" applyProtection="1">
      <alignment horizontal="center" vertical="center"/>
    </xf>
    <xf numFmtId="0" fontId="3" fillId="0" borderId="0" xfId="0" applyFont="1" applyFill="1" applyBorder="1" applyAlignment="1" applyProtection="1"/>
    <xf numFmtId="166" fontId="0" fillId="0" borderId="0" xfId="0" applyNumberFormat="1" applyFont="1" applyFill="1" applyBorder="1" applyAlignment="1" applyProtection="1">
      <alignment vertical="center"/>
    </xf>
    <xf numFmtId="0" fontId="3" fillId="0" borderId="0" xfId="0" applyFont="1" applyFill="1" applyBorder="1" applyAlignment="1" applyProtection="1">
      <alignment wrapText="1"/>
    </xf>
    <xf numFmtId="0" fontId="3" fillId="0" borderId="0" xfId="0" applyFont="1" applyFill="1" applyBorder="1" applyAlignment="1" applyProtection="1">
      <alignment horizontal="left"/>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horizontal="center" wrapText="1"/>
    </xf>
    <xf numFmtId="0" fontId="4" fillId="0" borderId="0" xfId="0" applyFont="1" applyFill="1" applyBorder="1" applyAlignment="1" applyProtection="1">
      <alignment horizontal="center" vertical="center"/>
    </xf>
    <xf numFmtId="0" fontId="0" fillId="3" borderId="7" xfId="0" applyFill="1" applyBorder="1" applyAlignment="1">
      <alignment horizontal="center" vertical="center"/>
    </xf>
    <xf numFmtId="0" fontId="0" fillId="3" borderId="1" xfId="0" applyFill="1" applyBorder="1" applyAlignment="1">
      <alignment horizontal="center" vertical="center"/>
    </xf>
    <xf numFmtId="1" fontId="0" fillId="3" borderId="94" xfId="0" applyNumberFormat="1" applyFill="1" applyBorder="1" applyAlignment="1">
      <alignment vertical="center"/>
    </xf>
    <xf numFmtId="1" fontId="0" fillId="3" borderId="74" xfId="0" applyNumberFormat="1" applyFill="1" applyBorder="1" applyAlignment="1">
      <alignment vertical="center"/>
    </xf>
    <xf numFmtId="1" fontId="0" fillId="3" borderId="96" xfId="0" applyNumberFormat="1" applyFill="1" applyBorder="1" applyAlignment="1">
      <alignment vertical="center"/>
    </xf>
    <xf numFmtId="0" fontId="0" fillId="0" borderId="0" xfId="0" applyFont="1" applyFill="1" applyBorder="1" applyAlignment="1" applyProtection="1">
      <alignment vertical="center"/>
    </xf>
    <xf numFmtId="0" fontId="0" fillId="0" borderId="0" xfId="0" applyFill="1" applyBorder="1" applyAlignment="1" applyProtection="1">
      <alignment horizontal="center" vertical="center"/>
    </xf>
    <xf numFmtId="164" fontId="1" fillId="0" borderId="0" xfId="0" applyNumberFormat="1" applyFont="1" applyFill="1" applyBorder="1" applyAlignment="1" applyProtection="1">
      <alignment horizontal="center" vertical="center" wrapText="1"/>
    </xf>
    <xf numFmtId="0" fontId="1" fillId="0" borderId="0" xfId="0" applyFont="1" applyFill="1" applyAlignment="1" applyProtection="1"/>
    <xf numFmtId="0" fontId="0" fillId="4" borderId="7" xfId="0" applyFont="1" applyFill="1" applyBorder="1" applyAlignment="1" applyProtection="1">
      <alignment horizontal="center"/>
    </xf>
    <xf numFmtId="0" fontId="0" fillId="3" borderId="7" xfId="0" applyFont="1" applyFill="1" applyBorder="1" applyAlignment="1" applyProtection="1">
      <alignment horizontal="center"/>
    </xf>
    <xf numFmtId="0" fontId="0" fillId="3" borderId="0" xfId="0" applyFont="1" applyFill="1" applyBorder="1" applyAlignment="1" applyProtection="1">
      <alignment horizontal="center"/>
    </xf>
    <xf numFmtId="0" fontId="0" fillId="3" borderId="8" xfId="0" applyFont="1" applyFill="1" applyBorder="1" applyAlignment="1" applyProtection="1">
      <alignment horizontal="center"/>
    </xf>
    <xf numFmtId="0" fontId="0" fillId="0" borderId="0" xfId="0" applyFont="1" applyFill="1" applyBorder="1" applyAlignment="1" applyProtection="1">
      <alignment horizontal="center"/>
    </xf>
    <xf numFmtId="0" fontId="0" fillId="4" borderId="8" xfId="0" applyFont="1" applyFill="1" applyBorder="1" applyAlignment="1" applyProtection="1">
      <alignment horizontal="center"/>
    </xf>
    <xf numFmtId="9" fontId="1" fillId="4" borderId="4" xfId="0" applyNumberFormat="1" applyFont="1" applyFill="1" applyBorder="1" applyAlignment="1" applyProtection="1">
      <alignment horizontal="center"/>
    </xf>
    <xf numFmtId="9" fontId="1" fillId="3" borderId="4" xfId="0" applyNumberFormat="1" applyFont="1" applyFill="1" applyBorder="1" applyAlignment="1" applyProtection="1">
      <alignment horizontal="center"/>
    </xf>
    <xf numFmtId="9" fontId="1" fillId="3" borderId="5" xfId="0" applyNumberFormat="1" applyFont="1" applyFill="1" applyBorder="1" applyAlignment="1" applyProtection="1">
      <alignment horizontal="center"/>
    </xf>
    <xf numFmtId="9" fontId="1" fillId="3" borderId="6" xfId="0" applyNumberFormat="1" applyFont="1" applyFill="1" applyBorder="1" applyAlignment="1" applyProtection="1">
      <alignment horizontal="center"/>
    </xf>
    <xf numFmtId="9" fontId="1" fillId="0" borderId="0" xfId="0" applyNumberFormat="1" applyFont="1" applyFill="1" applyBorder="1" applyAlignment="1" applyProtection="1">
      <alignment horizontal="center"/>
    </xf>
    <xf numFmtId="9" fontId="1" fillId="4" borderId="6" xfId="0" applyNumberFormat="1" applyFont="1" applyFill="1" applyBorder="1" applyAlignment="1" applyProtection="1">
      <alignment horizontal="center"/>
    </xf>
    <xf numFmtId="0" fontId="1" fillId="0" borderId="19" xfId="0" applyFont="1" applyFill="1" applyBorder="1" applyAlignment="1" applyProtection="1">
      <alignment vertical="center"/>
    </xf>
    <xf numFmtId="166" fontId="0" fillId="3" borderId="37" xfId="0" applyNumberFormat="1" applyFill="1" applyBorder="1" applyAlignment="1" applyProtection="1">
      <alignment vertical="center"/>
    </xf>
    <xf numFmtId="167" fontId="0" fillId="4" borderId="26" xfId="0" applyNumberFormat="1" applyFill="1" applyBorder="1" applyAlignment="1" applyProtection="1">
      <alignment vertical="center"/>
    </xf>
    <xf numFmtId="167" fontId="0" fillId="4" borderId="69" xfId="0" applyNumberFormat="1" applyFill="1" applyBorder="1" applyAlignment="1" applyProtection="1">
      <alignment vertical="center"/>
    </xf>
    <xf numFmtId="167" fontId="0" fillId="4" borderId="40" xfId="0" applyNumberFormat="1" applyFill="1" applyBorder="1" applyAlignment="1" applyProtection="1">
      <alignment vertical="center"/>
    </xf>
    <xf numFmtId="166" fontId="0" fillId="3" borderId="19" xfId="0" applyNumberFormat="1" applyFill="1" applyBorder="1" applyAlignment="1" applyProtection="1">
      <alignment vertical="center"/>
    </xf>
    <xf numFmtId="166" fontId="0" fillId="3" borderId="38" xfId="0" applyNumberFormat="1" applyFill="1" applyBorder="1" applyAlignment="1" applyProtection="1">
      <alignment vertical="center"/>
    </xf>
    <xf numFmtId="165" fontId="0" fillId="4" borderId="39" xfId="0" applyNumberFormat="1" applyFill="1" applyBorder="1" applyAlignment="1" applyProtection="1">
      <alignment vertical="center"/>
    </xf>
    <xf numFmtId="165" fontId="0" fillId="4" borderId="62" xfId="0" applyNumberFormat="1" applyFill="1" applyBorder="1" applyAlignment="1" applyProtection="1">
      <alignment vertical="center"/>
    </xf>
    <xf numFmtId="165" fontId="0" fillId="3" borderId="39" xfId="0" applyNumberFormat="1" applyFill="1" applyBorder="1" applyAlignment="1" applyProtection="1">
      <alignment vertical="center"/>
    </xf>
    <xf numFmtId="165" fontId="0" fillId="3" borderId="62" xfId="0" applyNumberFormat="1" applyFill="1" applyBorder="1" applyAlignment="1" applyProtection="1">
      <alignment vertical="center"/>
    </xf>
    <xf numFmtId="166" fontId="0" fillId="3" borderId="40" xfId="0" applyNumberFormat="1" applyFill="1" applyBorder="1" applyAlignment="1" applyProtection="1">
      <alignment vertical="center"/>
    </xf>
    <xf numFmtId="166" fontId="0" fillId="4" borderId="101" xfId="0" applyNumberFormat="1" applyFill="1" applyBorder="1" applyAlignment="1" applyProtection="1">
      <alignment vertical="center"/>
    </xf>
    <xf numFmtId="166" fontId="0" fillId="4" borderId="97" xfId="0" applyNumberFormat="1" applyFill="1" applyBorder="1" applyAlignment="1" applyProtection="1">
      <alignment vertical="center"/>
    </xf>
    <xf numFmtId="166" fontId="0" fillId="3" borderId="98" xfId="0" applyNumberFormat="1" applyFill="1" applyBorder="1" applyAlignment="1" applyProtection="1">
      <alignment vertical="center"/>
    </xf>
    <xf numFmtId="166" fontId="0" fillId="3" borderId="99" xfId="0" applyNumberFormat="1" applyFill="1" applyBorder="1" applyAlignment="1" applyProtection="1">
      <alignment vertical="center"/>
    </xf>
    <xf numFmtId="166" fontId="0" fillId="3" borderId="9" xfId="0" applyNumberFormat="1" applyFill="1" applyBorder="1" applyAlignment="1" applyProtection="1">
      <alignment vertical="center"/>
    </xf>
    <xf numFmtId="166" fontId="0" fillId="3" borderId="10" xfId="0" applyNumberFormat="1" applyFill="1" applyBorder="1" applyAlignment="1" applyProtection="1">
      <alignment vertical="center"/>
    </xf>
    <xf numFmtId="165" fontId="0" fillId="4" borderId="24" xfId="0" applyNumberFormat="1" applyFill="1" applyBorder="1" applyAlignment="1" applyProtection="1">
      <alignment vertical="center"/>
    </xf>
    <xf numFmtId="165" fontId="0" fillId="4" borderId="41" xfId="0" applyNumberFormat="1" applyFill="1" applyBorder="1" applyAlignment="1" applyProtection="1">
      <alignment vertical="center"/>
    </xf>
    <xf numFmtId="165" fontId="0" fillId="3" borderId="24" xfId="0" applyNumberFormat="1" applyFill="1" applyBorder="1" applyAlignment="1" applyProtection="1">
      <alignment vertical="center"/>
    </xf>
    <xf numFmtId="165" fontId="0" fillId="3" borderId="41" xfId="0" applyNumberFormat="1" applyFill="1" applyBorder="1" applyAlignment="1" applyProtection="1">
      <alignment vertical="center"/>
    </xf>
    <xf numFmtId="165" fontId="0" fillId="4" borderId="9" xfId="0" applyNumberFormat="1" applyFill="1" applyBorder="1" applyAlignment="1" applyProtection="1">
      <alignment vertical="center"/>
    </xf>
    <xf numFmtId="165" fontId="0" fillId="4" borderId="56" xfId="0" applyNumberFormat="1" applyFill="1" applyBorder="1" applyAlignment="1" applyProtection="1">
      <alignment vertical="center"/>
    </xf>
    <xf numFmtId="165" fontId="0" fillId="4" borderId="59" xfId="0" applyNumberFormat="1" applyFill="1" applyBorder="1" applyAlignment="1" applyProtection="1">
      <alignment vertical="center"/>
    </xf>
    <xf numFmtId="165" fontId="0" fillId="3" borderId="59" xfId="0" applyNumberFormat="1" applyFill="1" applyBorder="1" applyAlignment="1" applyProtection="1">
      <alignment vertical="center"/>
    </xf>
    <xf numFmtId="166" fontId="0" fillId="3" borderId="42" xfId="0" applyNumberFormat="1" applyFill="1" applyBorder="1" applyAlignment="1" applyProtection="1">
      <alignment vertical="center"/>
    </xf>
    <xf numFmtId="166" fontId="0" fillId="3" borderId="43" xfId="0" applyNumberFormat="1" applyFill="1" applyBorder="1" applyAlignment="1" applyProtection="1">
      <alignment vertical="center"/>
    </xf>
    <xf numFmtId="165" fontId="0" fillId="4" borderId="17" xfId="0" applyNumberFormat="1" applyFill="1" applyBorder="1" applyAlignment="1" applyProtection="1">
      <alignment vertical="center"/>
    </xf>
    <xf numFmtId="165" fontId="0" fillId="4" borderId="20" xfId="0" applyNumberFormat="1" applyFill="1" applyBorder="1" applyAlignment="1" applyProtection="1">
      <alignment vertical="center"/>
    </xf>
    <xf numFmtId="165" fontId="0" fillId="3" borderId="17" xfId="0" applyNumberFormat="1" applyFill="1" applyBorder="1" applyAlignment="1" applyProtection="1">
      <alignment vertical="center"/>
    </xf>
    <xf numFmtId="165" fontId="0" fillId="3" borderId="20" xfId="0" applyNumberFormat="1" applyFill="1" applyBorder="1" applyAlignment="1" applyProtection="1">
      <alignment vertical="center"/>
    </xf>
    <xf numFmtId="165" fontId="0" fillId="4" borderId="42" xfId="0" applyNumberFormat="1" applyFill="1" applyBorder="1" applyAlignment="1" applyProtection="1">
      <alignment vertical="center"/>
    </xf>
    <xf numFmtId="165" fontId="0" fillId="4" borderId="54" xfId="0" applyNumberFormat="1" applyFill="1" applyBorder="1" applyAlignment="1" applyProtection="1">
      <alignment vertical="center"/>
    </xf>
    <xf numFmtId="165" fontId="0" fillId="4" borderId="63" xfId="0" applyNumberFormat="1" applyFill="1" applyBorder="1" applyAlignment="1" applyProtection="1">
      <alignment vertical="center"/>
    </xf>
    <xf numFmtId="165" fontId="0" fillId="3" borderId="63" xfId="0" applyNumberFormat="1" applyFill="1" applyBorder="1" applyAlignment="1" applyProtection="1">
      <alignment vertical="center"/>
    </xf>
    <xf numFmtId="166" fontId="0" fillId="3" borderId="51" xfId="0" applyNumberFormat="1" applyFill="1" applyBorder="1" applyAlignment="1" applyProtection="1">
      <alignment vertical="center"/>
    </xf>
    <xf numFmtId="166" fontId="0" fillId="3" borderId="52" xfId="0" applyNumberFormat="1" applyFill="1" applyBorder="1" applyAlignment="1" applyProtection="1">
      <alignment vertical="center"/>
    </xf>
    <xf numFmtId="165" fontId="0" fillId="4" borderId="45" xfId="0" applyNumberFormat="1" applyFill="1" applyBorder="1" applyAlignment="1" applyProtection="1">
      <alignment vertical="center"/>
    </xf>
    <xf numFmtId="165" fontId="0" fillId="4" borderId="58" xfId="0" applyNumberFormat="1" applyFill="1" applyBorder="1" applyAlignment="1" applyProtection="1">
      <alignment vertical="center"/>
    </xf>
    <xf numFmtId="165" fontId="0" fillId="4" borderId="64" xfId="0" applyNumberFormat="1" applyFill="1" applyBorder="1" applyAlignment="1" applyProtection="1">
      <alignment vertical="center"/>
    </xf>
    <xf numFmtId="165" fontId="0" fillId="3" borderId="64" xfId="0" applyNumberFormat="1" applyFill="1" applyBorder="1" applyAlignment="1" applyProtection="1">
      <alignment vertical="center"/>
    </xf>
    <xf numFmtId="166" fontId="0" fillId="3" borderId="8" xfId="0" applyNumberFormat="1" applyFill="1" applyBorder="1" applyAlignment="1" applyProtection="1">
      <alignment vertical="center"/>
    </xf>
    <xf numFmtId="165" fontId="0" fillId="4" borderId="16" xfId="0" applyNumberFormat="1" applyFill="1" applyBorder="1" applyAlignment="1" applyProtection="1">
      <alignment horizontal="right" vertical="center"/>
    </xf>
    <xf numFmtId="165" fontId="0" fillId="4" borderId="23" xfId="0" applyNumberFormat="1" applyFill="1" applyBorder="1" applyAlignment="1" applyProtection="1">
      <alignment horizontal="right" vertical="center"/>
    </xf>
    <xf numFmtId="165" fontId="0" fillId="3" borderId="16" xfId="0" applyNumberFormat="1" applyFill="1" applyBorder="1" applyAlignment="1" applyProtection="1">
      <alignment horizontal="right" vertical="center"/>
    </xf>
    <xf numFmtId="165" fontId="0" fillId="3" borderId="23" xfId="0" applyNumberFormat="1" applyFill="1" applyBorder="1" applyAlignment="1" applyProtection="1">
      <alignment horizontal="right" vertical="center"/>
    </xf>
    <xf numFmtId="166" fontId="0" fillId="3" borderId="11" xfId="0" applyNumberFormat="1" applyFill="1" applyBorder="1" applyAlignment="1" applyProtection="1">
      <alignment vertical="center"/>
    </xf>
    <xf numFmtId="166" fontId="0" fillId="3" borderId="12" xfId="0" applyNumberFormat="1" applyFill="1" applyBorder="1" applyAlignment="1" applyProtection="1">
      <alignment vertical="center"/>
    </xf>
    <xf numFmtId="165" fontId="0" fillId="4" borderId="65" xfId="0" applyNumberFormat="1" applyFill="1" applyBorder="1" applyAlignment="1" applyProtection="1">
      <alignment horizontal="right" vertical="center"/>
    </xf>
    <xf numFmtId="165" fontId="0" fillId="3" borderId="65" xfId="0" applyNumberFormat="1" applyFill="1" applyBorder="1" applyAlignment="1" applyProtection="1">
      <alignment horizontal="right" vertical="center"/>
    </xf>
    <xf numFmtId="165" fontId="0" fillId="4" borderId="46" xfId="0" applyNumberFormat="1" applyFill="1" applyBorder="1" applyAlignment="1" applyProtection="1">
      <alignment vertical="center"/>
    </xf>
    <xf numFmtId="165" fontId="0" fillId="4" borderId="61" xfId="0" applyNumberFormat="1" applyFill="1" applyBorder="1" applyAlignment="1" applyProtection="1">
      <alignment vertical="center"/>
    </xf>
    <xf numFmtId="165" fontId="0" fillId="4" borderId="16" xfId="0" applyNumberFormat="1" applyFill="1" applyBorder="1" applyAlignment="1" applyProtection="1">
      <alignment vertical="center"/>
    </xf>
    <xf numFmtId="165" fontId="0" fillId="4" borderId="23" xfId="0" applyNumberFormat="1" applyFill="1" applyBorder="1" applyAlignment="1" applyProtection="1">
      <alignment vertical="center"/>
    </xf>
    <xf numFmtId="165" fontId="0" fillId="3" borderId="16" xfId="0" applyNumberFormat="1" applyFill="1" applyBorder="1" applyAlignment="1" applyProtection="1">
      <alignment vertical="center"/>
    </xf>
    <xf numFmtId="165" fontId="0" fillId="3" borderId="23" xfId="0" applyNumberFormat="1" applyFill="1" applyBorder="1" applyAlignment="1" applyProtection="1">
      <alignment vertical="center"/>
    </xf>
    <xf numFmtId="165" fontId="0" fillId="4" borderId="11" xfId="0" applyNumberFormat="1" applyFill="1" applyBorder="1" applyAlignment="1" applyProtection="1">
      <alignment vertical="center"/>
    </xf>
    <xf numFmtId="165" fontId="0" fillId="4" borderId="53" xfId="0" applyNumberFormat="1" applyFill="1" applyBorder="1" applyAlignment="1" applyProtection="1">
      <alignment vertical="center"/>
    </xf>
    <xf numFmtId="165" fontId="0" fillId="4" borderId="65" xfId="0" applyNumberFormat="1" applyFill="1" applyBorder="1" applyAlignment="1" applyProtection="1">
      <alignment vertical="center"/>
    </xf>
    <xf numFmtId="165" fontId="0" fillId="3" borderId="65" xfId="0" applyNumberFormat="1" applyFill="1" applyBorder="1" applyAlignment="1" applyProtection="1">
      <alignment vertical="center"/>
    </xf>
    <xf numFmtId="166" fontId="0" fillId="3" borderId="50" xfId="0" applyNumberFormat="1" applyFill="1" applyBorder="1" applyAlignment="1" applyProtection="1">
      <alignment horizontal="right" vertical="center"/>
    </xf>
    <xf numFmtId="164" fontId="0" fillId="4" borderId="17" xfId="0" applyNumberFormat="1" applyFill="1" applyBorder="1" applyAlignment="1" applyProtection="1">
      <alignment vertical="center"/>
    </xf>
    <xf numFmtId="164" fontId="0" fillId="4" borderId="20" xfId="0" applyNumberFormat="1" applyFill="1" applyBorder="1" applyAlignment="1" applyProtection="1">
      <alignment vertical="center"/>
    </xf>
    <xf numFmtId="166" fontId="0" fillId="3" borderId="17" xfId="0" applyNumberFormat="1" applyFill="1" applyBorder="1" applyAlignment="1" applyProtection="1">
      <alignment horizontal="right" vertical="center"/>
    </xf>
    <xf numFmtId="166" fontId="0" fillId="3" borderId="63" xfId="0" applyNumberFormat="1" applyFill="1" applyBorder="1" applyAlignment="1" applyProtection="1">
      <alignment horizontal="right" vertical="center"/>
    </xf>
    <xf numFmtId="0" fontId="1" fillId="0" borderId="0" xfId="0" applyFont="1" applyFill="1" applyAlignment="1" applyProtection="1">
      <alignment horizontal="right" vertical="center"/>
    </xf>
    <xf numFmtId="167" fontId="1" fillId="0" borderId="0" xfId="0" applyNumberFormat="1" applyFont="1" applyFill="1" applyBorder="1" applyAlignment="1" applyProtection="1">
      <alignment vertical="center"/>
    </xf>
    <xf numFmtId="166" fontId="1" fillId="3" borderId="27" xfId="0" applyNumberFormat="1" applyFont="1" applyFill="1" applyBorder="1" applyAlignment="1" applyProtection="1">
      <alignment vertical="center"/>
    </xf>
    <xf numFmtId="0" fontId="0" fillId="0" borderId="0" xfId="0" applyFill="1" applyAlignment="1" applyProtection="1">
      <alignment horizontal="right" vertical="center"/>
    </xf>
    <xf numFmtId="0" fontId="1" fillId="2" borderId="66" xfId="0" applyFont="1" applyFill="1" applyBorder="1" applyAlignment="1" applyProtection="1">
      <alignment horizontal="center" vertical="center"/>
    </xf>
    <xf numFmtId="0" fontId="1" fillId="0" borderId="37" xfId="0" applyFont="1" applyFill="1" applyBorder="1" applyAlignment="1" applyProtection="1">
      <alignment horizontal="center" vertical="center"/>
    </xf>
    <xf numFmtId="0" fontId="1" fillId="0" borderId="40"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1" fillId="2" borderId="102" xfId="0" applyFont="1" applyFill="1" applyBorder="1" applyAlignment="1" applyProtection="1">
      <alignment horizontal="center" vertical="center"/>
    </xf>
    <xf numFmtId="166" fontId="0" fillId="0" borderId="0" xfId="0" applyNumberFormat="1" applyFont="1" applyFill="1" applyBorder="1" applyAlignment="1" applyProtection="1">
      <alignment horizontal="right" vertical="center"/>
    </xf>
    <xf numFmtId="0" fontId="0" fillId="0" borderId="0" xfId="0" applyFont="1" applyFill="1" applyBorder="1" applyAlignment="1" applyProtection="1">
      <alignment horizontal="right" vertical="center"/>
    </xf>
    <xf numFmtId="0" fontId="3" fillId="0" borderId="0" xfId="0" applyFont="1" applyFill="1" applyBorder="1" applyAlignment="1" applyProtection="1">
      <alignment horizontal="left" wrapText="1"/>
    </xf>
    <xf numFmtId="0" fontId="0" fillId="3" borderId="14" xfId="0" applyFill="1" applyBorder="1" applyAlignment="1">
      <alignment horizontal="center" vertical="center" wrapText="1"/>
    </xf>
    <xf numFmtId="0" fontId="0" fillId="3" borderId="13" xfId="0" applyFill="1" applyBorder="1" applyAlignment="1">
      <alignment horizontal="center" vertical="center"/>
    </xf>
    <xf numFmtId="164" fontId="0" fillId="3" borderId="13" xfId="0" applyNumberFormat="1" applyFill="1" applyBorder="1" applyAlignment="1">
      <alignment horizontal="center" vertical="center"/>
    </xf>
    <xf numFmtId="1" fontId="0" fillId="3" borderId="76" xfId="0" applyNumberFormat="1" applyFill="1" applyBorder="1" applyAlignment="1">
      <alignment vertical="center"/>
    </xf>
    <xf numFmtId="0" fontId="0" fillId="3" borderId="74" xfId="0" applyFill="1" applyBorder="1" applyAlignment="1">
      <alignment vertical="center"/>
    </xf>
    <xf numFmtId="0" fontId="0" fillId="3" borderId="75" xfId="0" applyFill="1" applyBorder="1" applyAlignment="1">
      <alignment vertical="center"/>
    </xf>
    <xf numFmtId="0" fontId="0" fillId="3" borderId="96" xfId="0" applyFill="1" applyBorder="1" applyAlignment="1">
      <alignment vertical="center"/>
    </xf>
    <xf numFmtId="0" fontId="0" fillId="3" borderId="15" xfId="0" applyFill="1" applyBorder="1" applyAlignment="1">
      <alignment vertical="center"/>
    </xf>
    <xf numFmtId="166" fontId="0" fillId="0" borderId="1" xfId="0" applyNumberFormat="1" applyFont="1" applyFill="1" applyBorder="1" applyAlignment="1" applyProtection="1">
      <alignment horizontal="center" vertical="center"/>
    </xf>
    <xf numFmtId="166" fontId="0" fillId="0" borderId="3" xfId="0" applyNumberFormat="1" applyFont="1" applyFill="1" applyBorder="1" applyAlignment="1" applyProtection="1">
      <alignment horizontal="center" vertical="center"/>
    </xf>
    <xf numFmtId="166" fontId="0" fillId="0" borderId="11" xfId="0" applyNumberFormat="1" applyFont="1" applyFill="1" applyBorder="1" applyAlignment="1" applyProtection="1">
      <alignment horizontal="center" vertical="center"/>
    </xf>
    <xf numFmtId="166" fontId="0" fillId="0" borderId="12" xfId="0" applyNumberFormat="1" applyFont="1" applyFill="1" applyBorder="1" applyAlignment="1" applyProtection="1">
      <alignment horizontal="center" vertical="center"/>
    </xf>
    <xf numFmtId="166" fontId="0" fillId="0" borderId="42" xfId="0" applyNumberFormat="1" applyFont="1" applyFill="1" applyBorder="1" applyAlignment="1" applyProtection="1">
      <alignment horizontal="center" vertical="center"/>
    </xf>
    <xf numFmtId="166" fontId="0" fillId="0" borderId="43" xfId="0" applyNumberFormat="1" applyFont="1" applyFill="1" applyBorder="1" applyAlignment="1" applyProtection="1">
      <alignment horizontal="center" vertical="center"/>
    </xf>
    <xf numFmtId="9" fontId="0" fillId="3" borderId="62" xfId="1" applyFont="1" applyFill="1" applyBorder="1" applyAlignment="1" applyProtection="1">
      <alignment vertical="center"/>
    </xf>
    <xf numFmtId="166" fontId="0" fillId="3" borderId="11" xfId="0" applyNumberFormat="1" applyFill="1" applyBorder="1" applyAlignment="1" applyProtection="1">
      <alignment horizontal="right" vertical="center"/>
    </xf>
    <xf numFmtId="166" fontId="0" fillId="3" borderId="17" xfId="0" applyNumberFormat="1" applyFill="1" applyBorder="1" applyAlignment="1" applyProtection="1">
      <alignment vertical="center"/>
    </xf>
    <xf numFmtId="0" fontId="0" fillId="3" borderId="95" xfId="0" applyFill="1" applyBorder="1" applyAlignment="1">
      <alignment vertical="center"/>
    </xf>
    <xf numFmtId="166" fontId="0" fillId="3" borderId="65" xfId="0" applyNumberFormat="1" applyFill="1" applyBorder="1" applyAlignment="1" applyProtection="1">
      <alignment vertical="center"/>
    </xf>
    <xf numFmtId="167" fontId="0" fillId="4" borderId="37" xfId="0" applyNumberFormat="1" applyFill="1" applyBorder="1" applyAlignment="1" applyProtection="1">
      <alignment vertical="center"/>
    </xf>
    <xf numFmtId="2" fontId="0" fillId="0" borderId="67" xfId="0" applyNumberFormat="1" applyFill="1" applyBorder="1" applyAlignment="1" applyProtection="1">
      <alignment vertical="center"/>
    </xf>
    <xf numFmtId="167" fontId="0" fillId="4" borderId="68" xfId="0" applyNumberFormat="1" applyFill="1" applyBorder="1" applyAlignment="1" applyProtection="1">
      <alignment vertical="center"/>
    </xf>
    <xf numFmtId="167" fontId="0" fillId="4" borderId="62" xfId="0" applyNumberFormat="1" applyFill="1" applyBorder="1" applyAlignment="1" applyProtection="1">
      <alignment vertical="center"/>
    </xf>
    <xf numFmtId="0" fontId="1" fillId="2" borderId="102" xfId="0" applyFont="1" applyFill="1" applyBorder="1" applyAlignment="1" applyProtection="1">
      <alignment vertical="center"/>
    </xf>
    <xf numFmtId="0" fontId="1" fillId="2" borderId="77" xfId="0" applyFont="1" applyFill="1" applyBorder="1" applyAlignment="1" applyProtection="1">
      <alignment vertical="center"/>
    </xf>
    <xf numFmtId="166" fontId="1" fillId="2" borderId="107" xfId="0" applyNumberFormat="1" applyFont="1" applyFill="1" applyBorder="1" applyAlignment="1" applyProtection="1">
      <alignment vertical="center"/>
    </xf>
    <xf numFmtId="0" fontId="1" fillId="2" borderId="79" xfId="0" applyFont="1" applyFill="1" applyBorder="1" applyAlignment="1" applyProtection="1">
      <alignment vertical="center"/>
    </xf>
    <xf numFmtId="0" fontId="1" fillId="2" borderId="78" xfId="0" applyFont="1" applyFill="1" applyBorder="1" applyAlignment="1" applyProtection="1">
      <alignment vertical="center"/>
    </xf>
    <xf numFmtId="0" fontId="1"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3" fillId="0" borderId="2" xfId="0" applyFont="1" applyFill="1" applyBorder="1" applyAlignment="1" applyProtection="1">
      <alignment vertical="center" wrapText="1"/>
    </xf>
    <xf numFmtId="0" fontId="3" fillId="0" borderId="0" xfId="0" applyFont="1" applyFill="1" applyAlignment="1" applyProtection="1">
      <alignment vertical="center" wrapText="1"/>
    </xf>
    <xf numFmtId="0" fontId="0" fillId="0" borderId="0" xfId="0" quotePrefix="1" applyFill="1" applyBorder="1" applyAlignment="1" applyProtection="1">
      <alignment vertical="center"/>
    </xf>
    <xf numFmtId="166" fontId="1" fillId="2" borderId="10" xfId="0" applyNumberFormat="1" applyFont="1" applyFill="1" applyBorder="1" applyAlignment="1" applyProtection="1">
      <alignment horizontal="center" vertical="center"/>
    </xf>
    <xf numFmtId="166" fontId="1" fillId="2" borderId="77" xfId="0" applyNumberFormat="1" applyFont="1" applyFill="1" applyBorder="1" applyAlignment="1" applyProtection="1">
      <alignment vertical="center"/>
    </xf>
    <xf numFmtId="166" fontId="1" fillId="2" borderId="12" xfId="0" applyNumberFormat="1" applyFont="1" applyFill="1" applyBorder="1" applyAlignment="1" applyProtection="1">
      <alignment horizontal="center" vertical="center"/>
    </xf>
    <xf numFmtId="166" fontId="1" fillId="2" borderId="79" xfId="0" applyNumberFormat="1" applyFont="1" applyFill="1" applyBorder="1" applyAlignment="1" applyProtection="1">
      <alignment vertical="center"/>
    </xf>
    <xf numFmtId="166" fontId="1" fillId="2" borderId="43" xfId="0" applyNumberFormat="1" applyFont="1" applyFill="1" applyBorder="1" applyAlignment="1" applyProtection="1">
      <alignment horizontal="center" vertical="center"/>
    </xf>
    <xf numFmtId="166" fontId="1" fillId="2" borderId="78" xfId="0" applyNumberFormat="1" applyFont="1" applyFill="1" applyBorder="1" applyAlignment="1" applyProtection="1">
      <alignment vertical="center"/>
    </xf>
    <xf numFmtId="0" fontId="1" fillId="2" borderId="45" xfId="0" applyFont="1" applyFill="1" applyBorder="1" applyAlignment="1" applyProtection="1">
      <alignment horizontal="center" vertical="center"/>
    </xf>
    <xf numFmtId="166" fontId="1" fillId="2" borderId="9" xfId="0" applyNumberFormat="1" applyFont="1" applyFill="1" applyBorder="1" applyAlignment="1" applyProtection="1">
      <alignment horizontal="center" vertical="center"/>
    </xf>
    <xf numFmtId="166" fontId="1" fillId="2" borderId="11" xfId="0" applyNumberFormat="1" applyFont="1" applyFill="1" applyBorder="1" applyAlignment="1" applyProtection="1">
      <alignment horizontal="center" vertical="center"/>
    </xf>
    <xf numFmtId="166" fontId="1" fillId="2" borderId="42" xfId="0" applyNumberFormat="1" applyFont="1" applyFill="1" applyBorder="1" applyAlignment="1" applyProtection="1">
      <alignment horizontal="center" vertical="center"/>
    </xf>
    <xf numFmtId="0" fontId="0" fillId="0" borderId="0" xfId="0" quotePrefix="1" applyFont="1" applyFill="1" applyBorder="1" applyAlignment="1" applyProtection="1">
      <alignment vertical="center"/>
    </xf>
    <xf numFmtId="0" fontId="0" fillId="0" borderId="0" xfId="0" quotePrefix="1" applyFill="1" applyBorder="1" applyAlignment="1" applyProtection="1">
      <alignment vertical="center" wrapText="1"/>
    </xf>
    <xf numFmtId="166" fontId="0" fillId="4" borderId="37" xfId="0" applyNumberFormat="1" applyFill="1" applyBorder="1" applyAlignment="1" applyProtection="1">
      <alignment vertical="center"/>
    </xf>
    <xf numFmtId="9" fontId="0" fillId="4" borderId="18" xfId="1" applyFont="1" applyFill="1" applyBorder="1" applyAlignment="1" applyProtection="1">
      <alignment vertical="center"/>
    </xf>
    <xf numFmtId="9" fontId="0" fillId="4" borderId="62" xfId="1" applyFont="1" applyFill="1" applyBorder="1" applyAlignment="1" applyProtection="1">
      <alignment vertical="center"/>
    </xf>
    <xf numFmtId="166" fontId="0" fillId="4" borderId="9" xfId="0" applyNumberFormat="1" applyFill="1" applyBorder="1" applyAlignment="1" applyProtection="1">
      <alignment vertical="center"/>
    </xf>
    <xf numFmtId="166" fontId="0" fillId="4" borderId="10" xfId="0" applyNumberFormat="1" applyFill="1" applyBorder="1" applyAlignment="1" applyProtection="1">
      <alignment vertical="center"/>
    </xf>
    <xf numFmtId="166" fontId="0" fillId="4" borderId="42" xfId="0" applyNumberFormat="1" applyFill="1" applyBorder="1" applyAlignment="1" applyProtection="1">
      <alignment vertical="center"/>
    </xf>
    <xf numFmtId="166" fontId="0" fillId="4" borderId="43" xfId="0" applyNumberFormat="1" applyFill="1" applyBorder="1" applyAlignment="1" applyProtection="1">
      <alignment vertical="center"/>
    </xf>
    <xf numFmtId="166" fontId="0" fillId="4" borderId="51" xfId="0" applyNumberFormat="1" applyFill="1" applyBorder="1" applyAlignment="1" applyProtection="1">
      <alignment vertical="center"/>
    </xf>
    <xf numFmtId="166" fontId="0" fillId="4" borderId="52" xfId="0" applyNumberFormat="1" applyFill="1" applyBorder="1" applyAlignment="1" applyProtection="1">
      <alignment vertical="center"/>
    </xf>
    <xf numFmtId="166" fontId="0" fillId="4" borderId="8" xfId="0" applyNumberFormat="1" applyFill="1" applyBorder="1" applyAlignment="1" applyProtection="1">
      <alignment vertical="center"/>
    </xf>
    <xf numFmtId="166" fontId="0" fillId="4" borderId="11" xfId="0" applyNumberFormat="1" applyFill="1" applyBorder="1" applyAlignment="1" applyProtection="1">
      <alignment horizontal="right" vertical="center"/>
    </xf>
    <xf numFmtId="166" fontId="0" fillId="4" borderId="65" xfId="0" applyNumberFormat="1" applyFill="1" applyBorder="1" applyAlignment="1" applyProtection="1">
      <alignment vertical="center"/>
    </xf>
    <xf numFmtId="166" fontId="0" fillId="4" borderId="50" xfId="0" applyNumberFormat="1" applyFill="1" applyBorder="1" applyAlignment="1" applyProtection="1">
      <alignment horizontal="right" vertical="center"/>
    </xf>
    <xf numFmtId="166" fontId="0" fillId="4" borderId="17" xfId="0" applyNumberFormat="1" applyFill="1" applyBorder="1" applyAlignment="1" applyProtection="1">
      <alignment vertical="center"/>
    </xf>
    <xf numFmtId="0" fontId="15" fillId="0" borderId="0" xfId="0" applyFont="1" applyFill="1" applyAlignment="1" applyProtection="1">
      <alignment vertical="center"/>
    </xf>
    <xf numFmtId="0" fontId="0" fillId="0" borderId="13" xfId="0" applyFill="1" applyBorder="1" applyAlignment="1" applyProtection="1">
      <alignment vertical="center"/>
    </xf>
    <xf numFmtId="166" fontId="0" fillId="0" borderId="13" xfId="0" applyNumberFormat="1" applyFill="1" applyBorder="1" applyAlignment="1" applyProtection="1">
      <alignment vertical="center"/>
    </xf>
    <xf numFmtId="166" fontId="0" fillId="4" borderId="70" xfId="0" applyNumberFormat="1" applyFill="1" applyBorder="1" applyAlignment="1" applyProtection="1">
      <alignment horizontal="center" vertical="center"/>
    </xf>
    <xf numFmtId="166" fontId="0" fillId="3" borderId="70" xfId="0" applyNumberFormat="1" applyFill="1" applyBorder="1" applyAlignment="1" applyProtection="1">
      <alignment horizontal="center" vertical="center"/>
    </xf>
    <xf numFmtId="166" fontId="0" fillId="3" borderId="11" xfId="0" applyNumberFormat="1" applyFill="1" applyBorder="1" applyAlignment="1" applyProtection="1">
      <alignment horizontal="center" vertical="center"/>
    </xf>
    <xf numFmtId="166" fontId="0" fillId="4" borderId="11" xfId="0" applyNumberFormat="1" applyFill="1" applyBorder="1" applyAlignment="1" applyProtection="1">
      <alignment horizontal="center" vertical="center"/>
    </xf>
    <xf numFmtId="165" fontId="0" fillId="3" borderId="108" xfId="0" applyNumberFormat="1" applyFill="1" applyBorder="1" applyAlignment="1" applyProtection="1">
      <alignment vertical="center"/>
    </xf>
    <xf numFmtId="165" fontId="0" fillId="3" borderId="113" xfId="0" applyNumberFormat="1" applyFill="1" applyBorder="1" applyAlignment="1" applyProtection="1">
      <alignment vertical="center"/>
    </xf>
    <xf numFmtId="166" fontId="0" fillId="3" borderId="114" xfId="0" applyNumberFormat="1" applyFill="1" applyBorder="1" applyAlignment="1" applyProtection="1">
      <alignment vertical="center"/>
    </xf>
    <xf numFmtId="166" fontId="0" fillId="3" borderId="70" xfId="0" applyNumberFormat="1" applyFill="1" applyBorder="1" applyAlignment="1" applyProtection="1">
      <alignment vertical="center"/>
    </xf>
    <xf numFmtId="166" fontId="0" fillId="3" borderId="63" xfId="0" applyNumberFormat="1" applyFill="1" applyBorder="1" applyAlignment="1" applyProtection="1">
      <alignment vertical="center"/>
    </xf>
    <xf numFmtId="166" fontId="0" fillId="4" borderId="112" xfId="0" applyNumberFormat="1" applyFill="1" applyBorder="1" applyAlignment="1" applyProtection="1">
      <alignment horizontal="right" vertical="center"/>
    </xf>
    <xf numFmtId="166" fontId="0" fillId="4" borderId="44" xfId="0" applyNumberFormat="1" applyFill="1" applyBorder="1" applyAlignment="1" applyProtection="1">
      <alignment vertical="center"/>
    </xf>
    <xf numFmtId="0" fontId="0" fillId="5" borderId="0" xfId="0" applyFont="1" applyFill="1"/>
    <xf numFmtId="0" fontId="0" fillId="6" borderId="0" xfId="0" applyFont="1" applyFill="1"/>
    <xf numFmtId="0" fontId="0" fillId="0" borderId="0" xfId="0" applyFont="1"/>
    <xf numFmtId="0" fontId="16" fillId="6" borderId="0" xfId="0" applyFont="1" applyFill="1"/>
    <xf numFmtId="0" fontId="1" fillId="6" borderId="0" xfId="0" applyFont="1" applyFill="1" applyBorder="1" applyAlignment="1" applyProtection="1">
      <alignment horizontal="left" vertical="center"/>
    </xf>
    <xf numFmtId="0" fontId="1" fillId="6" borderId="0" xfId="0" applyFont="1" applyFill="1" applyBorder="1" applyAlignment="1" applyProtection="1">
      <alignment horizontal="center" vertical="center"/>
    </xf>
    <xf numFmtId="1" fontId="1" fillId="6" borderId="0" xfId="0" applyNumberFormat="1" applyFont="1" applyFill="1" applyBorder="1" applyAlignment="1" applyProtection="1">
      <alignment vertical="center"/>
    </xf>
    <xf numFmtId="0" fontId="1" fillId="5" borderId="0" xfId="0" applyFont="1" applyFill="1" applyAlignment="1" applyProtection="1">
      <alignment vertical="center"/>
    </xf>
    <xf numFmtId="0" fontId="3" fillId="5" borderId="0" xfId="0" applyFont="1" applyFill="1" applyAlignment="1" applyProtection="1">
      <alignment vertical="center"/>
    </xf>
    <xf numFmtId="0" fontId="1" fillId="0" borderId="0" xfId="0" applyFont="1"/>
    <xf numFmtId="0" fontId="1" fillId="5" borderId="0" xfId="0" applyFont="1" applyFill="1"/>
    <xf numFmtId="0" fontId="3" fillId="6" borderId="0" xfId="0" applyFont="1" applyFill="1"/>
    <xf numFmtId="0" fontId="10" fillId="6" borderId="119" xfId="0" applyFont="1" applyFill="1" applyBorder="1" applyAlignment="1" applyProtection="1">
      <alignment vertical="center"/>
    </xf>
    <xf numFmtId="0" fontId="10" fillId="6" borderId="120" xfId="0" applyFont="1" applyFill="1" applyBorder="1" applyAlignment="1" applyProtection="1">
      <alignment vertical="center"/>
    </xf>
    <xf numFmtId="0" fontId="10" fillId="6" borderId="121" xfId="0" applyFont="1" applyFill="1" applyBorder="1" applyAlignment="1" applyProtection="1">
      <alignment vertical="center"/>
    </xf>
    <xf numFmtId="0" fontId="3" fillId="6" borderId="116" xfId="0" quotePrefix="1" applyFont="1" applyFill="1" applyBorder="1" applyAlignment="1" applyProtection="1">
      <alignment horizontal="left" vertical="center"/>
    </xf>
    <xf numFmtId="0" fontId="3" fillId="6" borderId="117" xfId="0" quotePrefix="1" applyFont="1" applyFill="1" applyBorder="1" applyAlignment="1" applyProtection="1">
      <alignment horizontal="left" vertical="center"/>
    </xf>
    <xf numFmtId="2" fontId="3" fillId="7" borderId="124" xfId="0" applyNumberFormat="1" applyFont="1" applyFill="1" applyBorder="1" applyAlignment="1" applyProtection="1">
      <alignment vertical="center"/>
      <protection locked="0"/>
    </xf>
    <xf numFmtId="2" fontId="3" fillId="7" borderId="0" xfId="0" applyNumberFormat="1" applyFont="1" applyFill="1" applyBorder="1" applyAlignment="1" applyProtection="1">
      <alignment vertical="center"/>
      <protection locked="0"/>
    </xf>
    <xf numFmtId="2" fontId="3" fillId="7" borderId="125" xfId="0" applyNumberFormat="1" applyFont="1" applyFill="1" applyBorder="1" applyAlignment="1" applyProtection="1">
      <alignment vertical="center"/>
      <protection locked="0"/>
    </xf>
    <xf numFmtId="2" fontId="3" fillId="6" borderId="126" xfId="0" applyNumberFormat="1" applyFont="1" applyFill="1" applyBorder="1" applyAlignment="1" applyProtection="1">
      <alignment vertical="center"/>
    </xf>
    <xf numFmtId="2" fontId="3" fillId="7" borderId="128" xfId="0" applyNumberFormat="1" applyFont="1" applyFill="1" applyBorder="1" applyAlignment="1" applyProtection="1">
      <alignment vertical="center"/>
      <protection locked="0"/>
    </xf>
    <xf numFmtId="2" fontId="3" fillId="6" borderId="129" xfId="0" applyNumberFormat="1" applyFont="1" applyFill="1" applyBorder="1" applyAlignment="1" applyProtection="1">
      <alignment vertical="center"/>
    </xf>
    <xf numFmtId="2" fontId="3" fillId="7" borderId="130" xfId="0" applyNumberFormat="1" applyFont="1" applyFill="1" applyBorder="1" applyAlignment="1" applyProtection="1">
      <alignment vertical="center"/>
      <protection locked="0"/>
    </xf>
    <xf numFmtId="2" fontId="3" fillId="6" borderId="131" xfId="0" applyNumberFormat="1" applyFont="1" applyFill="1" applyBorder="1" applyAlignment="1" applyProtection="1">
      <alignment vertical="center"/>
    </xf>
    <xf numFmtId="2" fontId="0" fillId="0" borderId="132" xfId="0" applyNumberFormat="1" applyFill="1" applyBorder="1" applyAlignment="1" applyProtection="1">
      <alignment vertical="center"/>
    </xf>
    <xf numFmtId="1" fontId="3" fillId="7" borderId="133" xfId="0" applyNumberFormat="1" applyFont="1" applyFill="1" applyBorder="1" applyAlignment="1" applyProtection="1">
      <alignment vertical="center"/>
      <protection locked="0"/>
    </xf>
    <xf numFmtId="1" fontId="3" fillId="7" borderId="134" xfId="0" applyNumberFormat="1" applyFont="1" applyFill="1" applyBorder="1" applyAlignment="1" applyProtection="1">
      <alignment vertical="center"/>
      <protection locked="0"/>
    </xf>
    <xf numFmtId="2" fontId="0" fillId="0" borderId="135" xfId="0" applyNumberFormat="1" applyFill="1" applyBorder="1" applyAlignment="1" applyProtection="1">
      <alignment vertical="center"/>
    </xf>
    <xf numFmtId="1" fontId="3" fillId="7" borderId="115" xfId="0" applyNumberFormat="1" applyFont="1" applyFill="1" applyBorder="1" applyAlignment="1" applyProtection="1">
      <alignment vertical="center"/>
      <protection locked="0"/>
    </xf>
    <xf numFmtId="2" fontId="3" fillId="7" borderId="136" xfId="0" applyNumberFormat="1" applyFont="1" applyFill="1" applyBorder="1" applyAlignment="1" applyProtection="1">
      <alignment vertical="center"/>
      <protection locked="0"/>
    </xf>
    <xf numFmtId="2" fontId="3" fillId="6" borderId="137" xfId="0" applyNumberFormat="1" applyFont="1" applyFill="1" applyBorder="1" applyAlignment="1" applyProtection="1">
      <alignment vertical="center"/>
    </xf>
    <xf numFmtId="2" fontId="3" fillId="6" borderId="112" xfId="0" applyNumberFormat="1" applyFont="1" applyFill="1" applyBorder="1" applyAlignment="1" applyProtection="1">
      <alignment vertical="center"/>
    </xf>
    <xf numFmtId="2" fontId="3" fillId="7" borderId="138" xfId="0" applyNumberFormat="1" applyFont="1" applyFill="1" applyBorder="1" applyAlignment="1" applyProtection="1">
      <alignment vertical="center"/>
      <protection locked="0"/>
    </xf>
    <xf numFmtId="2" fontId="3" fillId="7" borderId="139" xfId="0" applyNumberFormat="1" applyFont="1" applyFill="1" applyBorder="1" applyAlignment="1" applyProtection="1">
      <alignment vertical="center"/>
      <protection locked="0"/>
    </xf>
    <xf numFmtId="0" fontId="0" fillId="0" borderId="26" xfId="0" applyFont="1" applyBorder="1"/>
    <xf numFmtId="0" fontId="0" fillId="6" borderId="26" xfId="0" applyFont="1" applyFill="1" applyBorder="1"/>
    <xf numFmtId="0" fontId="0" fillId="6" borderId="18" xfId="0" quotePrefix="1" applyFill="1" applyBorder="1" applyAlignment="1" applyProtection="1">
      <alignment vertical="center"/>
      <protection locked="0"/>
    </xf>
    <xf numFmtId="0" fontId="19" fillId="5" borderId="0" xfId="0" applyFont="1" applyFill="1" applyAlignment="1">
      <alignment wrapText="1"/>
    </xf>
    <xf numFmtId="0" fontId="0" fillId="5" borderId="0" xfId="0" applyFont="1" applyFill="1" applyAlignment="1"/>
    <xf numFmtId="0" fontId="0" fillId="5" borderId="0" xfId="0" applyFont="1" applyFill="1" applyAlignment="1">
      <alignment vertical="top" wrapText="1"/>
    </xf>
    <xf numFmtId="0" fontId="0" fillId="6" borderId="0" xfId="0" applyFill="1" applyAlignment="1" applyProtection="1">
      <alignment horizontal="left" vertical="center"/>
    </xf>
    <xf numFmtId="0" fontId="1" fillId="6" borderId="0" xfId="0" applyFont="1" applyFill="1" applyAlignment="1">
      <alignment horizontal="right"/>
    </xf>
    <xf numFmtId="0" fontId="1" fillId="6" borderId="0" xfId="0" applyFont="1" applyFill="1"/>
    <xf numFmtId="0" fontId="0" fillId="6" borderId="0" xfId="0" applyFill="1" applyAlignment="1" applyProtection="1">
      <alignment vertical="center"/>
    </xf>
    <xf numFmtId="0" fontId="0" fillId="6" borderId="0" xfId="0" applyFill="1" applyAlignment="1" applyProtection="1">
      <alignment vertical="center" wrapText="1"/>
    </xf>
    <xf numFmtId="0" fontId="1" fillId="8" borderId="0" xfId="0" applyFont="1" applyFill="1" applyBorder="1" applyAlignment="1" applyProtection="1">
      <alignment horizontal="center" vertical="center"/>
    </xf>
    <xf numFmtId="0" fontId="1" fillId="8" borderId="115" xfId="0" applyFont="1" applyFill="1" applyBorder="1" applyAlignment="1" applyProtection="1">
      <alignment horizontal="center" vertical="center"/>
    </xf>
    <xf numFmtId="0" fontId="1" fillId="6" borderId="0" xfId="0" applyFont="1" applyFill="1" applyBorder="1" applyAlignment="1" applyProtection="1">
      <alignment vertical="center"/>
    </xf>
    <xf numFmtId="0" fontId="0" fillId="6" borderId="0" xfId="0" applyFill="1" applyBorder="1" applyAlignment="1" applyProtection="1">
      <alignment horizontal="left" vertical="center"/>
    </xf>
    <xf numFmtId="166" fontId="0" fillId="4" borderId="143" xfId="0" applyNumberFormat="1" applyFill="1" applyBorder="1" applyAlignment="1" applyProtection="1">
      <alignment vertical="center"/>
    </xf>
    <xf numFmtId="165" fontId="0" fillId="3" borderId="144" xfId="0" applyNumberFormat="1" applyFill="1" applyBorder="1" applyAlignment="1" applyProtection="1">
      <alignment vertical="center"/>
    </xf>
    <xf numFmtId="165" fontId="0" fillId="3" borderId="145" xfId="0" applyNumberFormat="1" applyFill="1" applyBorder="1" applyAlignment="1" applyProtection="1">
      <alignment vertical="center"/>
    </xf>
    <xf numFmtId="165" fontId="0" fillId="4" borderId="144" xfId="0" applyNumberFormat="1" applyFill="1" applyBorder="1" applyAlignment="1" applyProtection="1">
      <alignment vertical="center"/>
    </xf>
    <xf numFmtId="165" fontId="0" fillId="4" borderId="145" xfId="0" applyNumberFormat="1" applyFill="1" applyBorder="1" applyAlignment="1" applyProtection="1">
      <alignment vertical="center"/>
    </xf>
    <xf numFmtId="165" fontId="0" fillId="4" borderId="142" xfId="0" applyNumberFormat="1" applyFill="1" applyBorder="1" applyAlignment="1" applyProtection="1">
      <alignment vertical="center"/>
    </xf>
    <xf numFmtId="165" fontId="0" fillId="3" borderId="142" xfId="0" applyNumberFormat="1" applyFill="1" applyBorder="1" applyAlignment="1" applyProtection="1">
      <alignment vertical="center"/>
    </xf>
    <xf numFmtId="43" fontId="0" fillId="4" borderId="53" xfId="0" applyNumberFormat="1" applyFill="1" applyBorder="1" applyAlignment="1" applyProtection="1">
      <alignment vertical="center"/>
    </xf>
    <xf numFmtId="0" fontId="1" fillId="8" borderId="0" xfId="0" applyFont="1" applyFill="1" applyBorder="1" applyAlignment="1" applyProtection="1">
      <alignment horizontal="center" vertical="center" wrapText="1"/>
    </xf>
    <xf numFmtId="9" fontId="0" fillId="3" borderId="122" xfId="0" applyNumberFormat="1" applyFill="1" applyBorder="1" applyAlignment="1">
      <alignment horizontal="center" vertical="center"/>
    </xf>
    <xf numFmtId="43" fontId="0" fillId="4" borderId="9" xfId="0" applyNumberFormat="1" applyFill="1" applyBorder="1" applyAlignment="1" applyProtection="1">
      <alignment vertical="center"/>
    </xf>
    <xf numFmtId="43" fontId="0" fillId="4" borderId="56" xfId="0" applyNumberFormat="1" applyFill="1" applyBorder="1" applyAlignment="1" applyProtection="1">
      <alignment vertical="center"/>
    </xf>
    <xf numFmtId="43" fontId="0" fillId="4" borderId="42" xfId="0" applyNumberFormat="1" applyFill="1" applyBorder="1" applyAlignment="1" applyProtection="1">
      <alignment vertical="center"/>
    </xf>
    <xf numFmtId="43" fontId="0" fillId="4" borderId="54" xfId="0" applyNumberFormat="1" applyFill="1" applyBorder="1" applyAlignment="1" applyProtection="1">
      <alignment vertical="center"/>
    </xf>
    <xf numFmtId="43" fontId="0" fillId="4" borderId="11" xfId="0" applyNumberFormat="1" applyFill="1" applyBorder="1" applyAlignment="1" applyProtection="1">
      <alignment vertical="center"/>
    </xf>
    <xf numFmtId="0" fontId="0" fillId="5" borderId="0" xfId="0" applyFont="1" applyFill="1" applyAlignment="1">
      <alignment horizontal="left" vertical="top"/>
    </xf>
    <xf numFmtId="0" fontId="20" fillId="0" borderId="0" xfId="0" applyFont="1" applyFill="1" applyBorder="1" applyAlignment="1" applyProtection="1">
      <alignment vertical="center"/>
    </xf>
    <xf numFmtId="0" fontId="1" fillId="5" borderId="0" xfId="0" applyFont="1" applyFill="1" applyProtection="1"/>
    <xf numFmtId="0" fontId="17" fillId="5" borderId="0" xfId="2" applyFont="1" applyFill="1" applyAlignment="1" applyProtection="1">
      <alignment horizontal="left" vertical="center"/>
    </xf>
    <xf numFmtId="0" fontId="21" fillId="5" borderId="0" xfId="2" applyFont="1" applyFill="1" applyAlignment="1" applyProtection="1">
      <alignment horizontal="left" vertical="center"/>
    </xf>
    <xf numFmtId="0" fontId="19" fillId="5" borderId="0" xfId="0" applyFont="1" applyFill="1"/>
    <xf numFmtId="0" fontId="0" fillId="6" borderId="5" xfId="0" applyFont="1" applyFill="1" applyBorder="1"/>
    <xf numFmtId="167" fontId="13" fillId="4" borderId="19" xfId="0" applyNumberFormat="1" applyFont="1" applyFill="1" applyBorder="1" applyAlignment="1" applyProtection="1">
      <alignment vertical="center"/>
    </xf>
    <xf numFmtId="167" fontId="13" fillId="4" borderId="40" xfId="0" applyNumberFormat="1" applyFont="1" applyFill="1" applyBorder="1" applyAlignment="1" applyProtection="1">
      <alignment vertical="center"/>
    </xf>
    <xf numFmtId="0" fontId="0" fillId="6" borderId="1" xfId="0" applyFill="1" applyBorder="1" applyAlignment="1">
      <alignment vertical="center"/>
    </xf>
    <xf numFmtId="0" fontId="0" fillId="6" borderId="2" xfId="0" applyFill="1" applyBorder="1" applyAlignment="1">
      <alignment vertical="center"/>
    </xf>
    <xf numFmtId="0" fontId="0" fillId="6" borderId="7" xfId="0" applyFill="1" applyBorder="1" applyAlignment="1">
      <alignment vertical="center"/>
    </xf>
    <xf numFmtId="0" fontId="0" fillId="6" borderId="0" xfId="0" applyFill="1" applyBorder="1" applyAlignment="1">
      <alignment vertical="center"/>
    </xf>
    <xf numFmtId="164" fontId="0" fillId="6" borderId="87" xfId="0" applyNumberFormat="1" applyFill="1" applyBorder="1" applyAlignment="1">
      <alignment vertical="center"/>
    </xf>
    <xf numFmtId="0" fontId="0" fillId="6" borderId="48" xfId="0" applyFill="1" applyBorder="1" applyAlignment="1">
      <alignment vertical="center"/>
    </xf>
    <xf numFmtId="0" fontId="0" fillId="6" borderId="49" xfId="0" applyFill="1" applyBorder="1" applyAlignment="1">
      <alignment vertical="center" wrapText="1"/>
    </xf>
    <xf numFmtId="0" fontId="1" fillId="6" borderId="1" xfId="0" applyFont="1" applyFill="1" applyBorder="1" applyAlignment="1">
      <alignment vertical="center"/>
    </xf>
    <xf numFmtId="0" fontId="0" fillId="6" borderId="2" xfId="0" quotePrefix="1" applyFont="1" applyFill="1" applyBorder="1" applyAlignment="1">
      <alignment vertical="center"/>
    </xf>
    <xf numFmtId="0" fontId="0" fillId="6" borderId="88" xfId="0" applyFill="1" applyBorder="1" applyAlignment="1">
      <alignment vertical="center"/>
    </xf>
    <xf numFmtId="1" fontId="0" fillId="6" borderId="85" xfId="0" applyNumberFormat="1" applyFill="1" applyBorder="1" applyAlignment="1">
      <alignment vertical="center"/>
    </xf>
    <xf numFmtId="9" fontId="0" fillId="6" borderId="86" xfId="1" applyFont="1" applyFill="1" applyBorder="1" applyAlignment="1">
      <alignment vertical="center"/>
    </xf>
    <xf numFmtId="0" fontId="1" fillId="6" borderId="84" xfId="0" applyFont="1" applyFill="1" applyBorder="1" applyAlignment="1">
      <alignment vertical="center"/>
    </xf>
    <xf numFmtId="0" fontId="0" fillId="6" borderId="6" xfId="0" quotePrefix="1" applyFont="1" applyFill="1" applyBorder="1" applyAlignment="1">
      <alignment vertical="center"/>
    </xf>
    <xf numFmtId="0" fontId="0" fillId="6" borderId="92" xfId="0" applyFill="1" applyBorder="1" applyAlignment="1">
      <alignment vertical="center"/>
    </xf>
    <xf numFmtId="1" fontId="0" fillId="6" borderId="93" xfId="0" applyNumberFormat="1" applyFill="1" applyBorder="1" applyAlignment="1">
      <alignment vertical="center"/>
    </xf>
    <xf numFmtId="9" fontId="0" fillId="6" borderId="82" xfId="1" applyFont="1" applyFill="1" applyBorder="1" applyAlignment="1">
      <alignment vertical="center"/>
    </xf>
    <xf numFmtId="0" fontId="0" fillId="6" borderId="2" xfId="0" quotePrefix="1" applyFill="1" applyBorder="1" applyAlignment="1">
      <alignment vertical="center"/>
    </xf>
    <xf numFmtId="1" fontId="0" fillId="6" borderId="89" xfId="0" applyNumberFormat="1" applyFill="1" applyBorder="1" applyAlignment="1">
      <alignment vertical="center"/>
    </xf>
    <xf numFmtId="1" fontId="0" fillId="6" borderId="47" xfId="0" applyNumberFormat="1" applyFill="1" applyBorder="1" applyAlignment="1">
      <alignment vertical="center"/>
    </xf>
    <xf numFmtId="0" fontId="0" fillId="6" borderId="32" xfId="0" applyFill="1" applyBorder="1" applyAlignment="1">
      <alignment vertical="center"/>
    </xf>
    <xf numFmtId="0" fontId="0" fillId="6" borderId="8" xfId="0" quotePrefix="1" applyFill="1" applyBorder="1" applyAlignment="1">
      <alignment vertical="center"/>
    </xf>
    <xf numFmtId="1" fontId="0" fillId="6" borderId="91" xfId="0" applyNumberFormat="1" applyFill="1" applyBorder="1" applyAlignment="1">
      <alignment vertical="center"/>
    </xf>
    <xf numFmtId="0" fontId="0" fillId="6" borderId="25" xfId="0" applyFill="1" applyBorder="1" applyAlignment="1">
      <alignment vertical="center"/>
    </xf>
    <xf numFmtId="0" fontId="0" fillId="6" borderId="33" xfId="0" applyFill="1" applyBorder="1" applyAlignment="1">
      <alignment vertical="center"/>
    </xf>
    <xf numFmtId="0" fontId="0" fillId="6" borderId="0" xfId="0" quotePrefix="1" applyFill="1" applyBorder="1" applyAlignment="1">
      <alignment vertical="center"/>
    </xf>
    <xf numFmtId="1" fontId="0" fillId="6" borderId="109" xfId="0" applyNumberFormat="1" applyFill="1" applyBorder="1" applyAlignment="1">
      <alignment vertical="center"/>
    </xf>
    <xf numFmtId="0" fontId="0" fillId="6" borderId="110" xfId="0" applyFill="1" applyBorder="1" applyAlignment="1">
      <alignment vertical="center"/>
    </xf>
    <xf numFmtId="0" fontId="0" fillId="6" borderId="82" xfId="0" applyFill="1" applyBorder="1" applyAlignment="1">
      <alignment vertical="center"/>
    </xf>
    <xf numFmtId="0" fontId="0" fillId="6" borderId="47" xfId="0" applyFill="1" applyBorder="1" applyAlignment="1">
      <alignment vertical="center"/>
    </xf>
    <xf numFmtId="0" fontId="0" fillId="6" borderId="4" xfId="0" applyFill="1" applyBorder="1" applyAlignment="1">
      <alignment vertical="center"/>
    </xf>
    <xf numFmtId="0" fontId="0" fillId="6" borderId="5" xfId="0" quotePrefix="1" applyFill="1" applyBorder="1" applyAlignment="1">
      <alignment vertical="center"/>
    </xf>
    <xf numFmtId="1" fontId="0" fillId="6" borderId="90" xfId="0" applyNumberFormat="1" applyFill="1" applyBorder="1" applyAlignment="1">
      <alignment vertical="center"/>
    </xf>
    <xf numFmtId="0" fontId="0" fillId="6" borderId="35" xfId="0" applyFill="1" applyBorder="1" applyAlignment="1">
      <alignment vertical="center"/>
    </xf>
    <xf numFmtId="0" fontId="0" fillId="6" borderId="34" xfId="0" applyFill="1" applyBorder="1" applyAlignment="1">
      <alignment vertical="center"/>
    </xf>
    <xf numFmtId="1" fontId="0" fillId="6" borderId="146" xfId="0" applyNumberFormat="1" applyFill="1" applyBorder="1" applyAlignment="1">
      <alignment vertical="center"/>
    </xf>
    <xf numFmtId="0" fontId="0" fillId="6" borderId="147" xfId="0" applyFill="1" applyBorder="1" applyAlignment="1">
      <alignment vertical="center"/>
    </xf>
    <xf numFmtId="0" fontId="0" fillId="6" borderId="148" xfId="0" applyFill="1" applyBorder="1" applyAlignment="1">
      <alignment vertical="center"/>
    </xf>
    <xf numFmtId="0" fontId="2" fillId="6" borderId="0" xfId="0" applyFont="1" applyFill="1" applyAlignment="1">
      <alignment vertical="center"/>
    </xf>
    <xf numFmtId="0" fontId="1" fillId="6" borderId="0" xfId="0" applyFont="1" applyFill="1" applyAlignment="1">
      <alignment vertical="center"/>
    </xf>
    <xf numFmtId="0" fontId="0" fillId="6" borderId="0" xfId="0" applyFill="1" applyAlignment="1">
      <alignment vertical="center"/>
    </xf>
    <xf numFmtId="0" fontId="0" fillId="6" borderId="5" xfId="0" applyFill="1" applyBorder="1" applyAlignment="1">
      <alignment vertical="center"/>
    </xf>
    <xf numFmtId="1" fontId="0" fillId="6" borderId="0" xfId="0" applyNumberFormat="1" applyFill="1" applyBorder="1" applyAlignment="1">
      <alignment vertical="center"/>
    </xf>
    <xf numFmtId="0" fontId="13" fillId="6" borderId="0" xfId="0" applyFont="1" applyFill="1" applyBorder="1" applyAlignment="1">
      <alignment vertical="center"/>
    </xf>
    <xf numFmtId="0" fontId="1" fillId="6" borderId="19" xfId="0" applyFont="1" applyFill="1" applyBorder="1" applyAlignment="1">
      <alignment vertical="center"/>
    </xf>
    <xf numFmtId="0" fontId="0" fillId="6" borderId="26" xfId="0" quotePrefix="1" applyFont="1" applyFill="1" applyBorder="1" applyAlignment="1">
      <alignment vertical="center"/>
    </xf>
    <xf numFmtId="0" fontId="1" fillId="6" borderId="7" xfId="0" applyFont="1" applyFill="1" applyBorder="1" applyAlignment="1">
      <alignment vertical="center"/>
    </xf>
    <xf numFmtId="0" fontId="1" fillId="6" borderId="4" xfId="0" applyFont="1" applyFill="1" applyBorder="1" applyAlignment="1">
      <alignment vertical="center"/>
    </xf>
    <xf numFmtId="0" fontId="0" fillId="6" borderId="0" xfId="0" quotePrefix="1" applyFill="1" applyAlignment="1">
      <alignment vertical="center"/>
    </xf>
    <xf numFmtId="0" fontId="0" fillId="6" borderId="117" xfId="0" applyFill="1" applyBorder="1" applyAlignment="1">
      <alignment vertical="center"/>
    </xf>
    <xf numFmtId="164" fontId="0" fillId="6" borderId="118" xfId="0" applyNumberFormat="1" applyFill="1" applyBorder="1" applyAlignment="1">
      <alignment vertical="center"/>
    </xf>
    <xf numFmtId="0" fontId="0" fillId="6" borderId="115" xfId="0" applyFill="1" applyBorder="1" applyAlignment="1">
      <alignment vertical="center"/>
    </xf>
    <xf numFmtId="0" fontId="0" fillId="6" borderId="123" xfId="0" applyFill="1" applyBorder="1" applyAlignment="1">
      <alignment vertical="center"/>
    </xf>
    <xf numFmtId="0" fontId="2" fillId="6" borderId="116" xfId="0" applyFont="1" applyFill="1" applyBorder="1" applyAlignment="1">
      <alignment vertical="center"/>
    </xf>
    <xf numFmtId="0" fontId="0" fillId="5" borderId="0" xfId="0" applyFont="1" applyFill="1" applyAlignment="1">
      <alignment horizontal="left"/>
    </xf>
    <xf numFmtId="0" fontId="0" fillId="5" borderId="0" xfId="0" applyFont="1" applyFill="1" applyAlignment="1" applyProtection="1">
      <alignment horizontal="left" vertical="center"/>
    </xf>
    <xf numFmtId="0" fontId="22" fillId="6" borderId="0" xfId="0" applyFont="1" applyFill="1" applyBorder="1" applyAlignment="1">
      <alignment vertical="center"/>
    </xf>
    <xf numFmtId="168" fontId="0" fillId="0" borderId="0" xfId="0" applyNumberFormat="1" applyFill="1" applyAlignment="1" applyProtection="1">
      <alignment vertical="center"/>
    </xf>
    <xf numFmtId="43" fontId="0" fillId="0" borderId="0" xfId="0" applyNumberFormat="1" applyFont="1" applyFill="1" applyAlignment="1" applyProtection="1">
      <alignment vertical="center"/>
    </xf>
    <xf numFmtId="168" fontId="1" fillId="0" borderId="141" xfId="0" applyNumberFormat="1" applyFont="1" applyFill="1" applyBorder="1" applyAlignment="1" applyProtection="1">
      <alignment vertical="center"/>
    </xf>
    <xf numFmtId="0" fontId="13" fillId="6" borderId="0" xfId="0" applyFont="1" applyFill="1"/>
    <xf numFmtId="0" fontId="24" fillId="9" borderId="0" xfId="0" applyFont="1" applyFill="1" applyBorder="1" applyAlignment="1" applyProtection="1">
      <alignment vertical="center"/>
    </xf>
    <xf numFmtId="0" fontId="1" fillId="0" borderId="26" xfId="0" applyFont="1" applyFill="1" applyBorder="1" applyAlignment="1" applyProtection="1">
      <alignment vertical="center"/>
    </xf>
    <xf numFmtId="0" fontId="1" fillId="0" borderId="18" xfId="0" applyFont="1" applyFill="1" applyBorder="1" applyAlignment="1" applyProtection="1">
      <alignment vertical="center"/>
    </xf>
    <xf numFmtId="43" fontId="0" fillId="3" borderId="9" xfId="0" applyNumberFormat="1" applyFill="1" applyBorder="1" applyAlignment="1" applyProtection="1">
      <alignment vertical="center"/>
    </xf>
    <xf numFmtId="43" fontId="0" fillId="3" borderId="173" xfId="0" applyNumberFormat="1" applyFill="1" applyBorder="1" applyAlignment="1" applyProtection="1">
      <alignment vertical="center"/>
    </xf>
    <xf numFmtId="43" fontId="0" fillId="3" borderId="174" xfId="0" applyNumberFormat="1" applyFill="1" applyBorder="1" applyAlignment="1" applyProtection="1">
      <alignment vertical="center"/>
    </xf>
    <xf numFmtId="43" fontId="0" fillId="3" borderId="12" xfId="0" applyNumberFormat="1" applyFill="1" applyBorder="1" applyAlignment="1" applyProtection="1">
      <alignment vertical="center"/>
    </xf>
    <xf numFmtId="43" fontId="0" fillId="3" borderId="175" xfId="0" applyNumberFormat="1" applyFill="1" applyBorder="1" applyAlignment="1" applyProtection="1">
      <alignment vertical="center"/>
    </xf>
    <xf numFmtId="43" fontId="0" fillId="3" borderId="43" xfId="0" applyNumberFormat="1" applyFill="1" applyBorder="1" applyAlignment="1" applyProtection="1">
      <alignment vertical="center"/>
    </xf>
    <xf numFmtId="0" fontId="23" fillId="6" borderId="0" xfId="3" applyFill="1" applyBorder="1" applyAlignment="1">
      <alignment vertical="center" wrapText="1"/>
    </xf>
    <xf numFmtId="0" fontId="23" fillId="6" borderId="0" xfId="3" quotePrefix="1" applyFill="1" applyBorder="1" applyAlignment="1">
      <alignment vertical="center" wrapText="1"/>
    </xf>
    <xf numFmtId="0" fontId="0" fillId="5" borderId="0" xfId="0" applyFont="1" applyFill="1" applyAlignment="1">
      <alignment horizontal="left" vertical="top" wrapText="1"/>
    </xf>
    <xf numFmtId="0" fontId="1" fillId="8" borderId="0" xfId="0" applyFont="1" applyFill="1" applyProtection="1"/>
    <xf numFmtId="0" fontId="0" fillId="8" borderId="0" xfId="0" applyFont="1" applyFill="1" applyProtection="1"/>
    <xf numFmtId="0" fontId="0" fillId="8" borderId="0" xfId="0" applyFont="1" applyFill="1" applyBorder="1" applyAlignment="1" applyProtection="1">
      <alignment horizontal="left"/>
    </xf>
    <xf numFmtId="0" fontId="1" fillId="8" borderId="141" xfId="0" applyFont="1" applyFill="1" applyBorder="1" applyAlignment="1" applyProtection="1">
      <alignment horizontal="center"/>
    </xf>
    <xf numFmtId="0" fontId="0" fillId="6" borderId="0" xfId="0" applyFont="1" applyFill="1" applyProtection="1"/>
    <xf numFmtId="0" fontId="0" fillId="6" borderId="0" xfId="0" applyFont="1" applyFill="1" applyAlignment="1" applyProtection="1">
      <alignment horizontal="left" vertical="top" wrapText="1"/>
    </xf>
    <xf numFmtId="0" fontId="1" fillId="0" borderId="0" xfId="0" applyFont="1" applyFill="1"/>
    <xf numFmtId="0" fontId="0" fillId="6" borderId="0" xfId="0" applyFont="1" applyFill="1" applyAlignment="1" applyProtection="1">
      <alignment vertical="top" wrapText="1"/>
    </xf>
    <xf numFmtId="0" fontId="0" fillId="6" borderId="0" xfId="0" applyFont="1" applyFill="1" applyBorder="1" applyAlignment="1" applyProtection="1">
      <alignment vertical="top" wrapText="1"/>
    </xf>
    <xf numFmtId="0" fontId="0" fillId="7" borderId="115" xfId="0" applyFont="1" applyFill="1" applyBorder="1" applyAlignment="1" applyProtection="1">
      <alignment horizontal="left"/>
      <protection locked="0"/>
    </xf>
    <xf numFmtId="0" fontId="0" fillId="7" borderId="7" xfId="0" applyFill="1" applyBorder="1" applyAlignment="1" applyProtection="1">
      <alignment horizontal="center" vertical="center"/>
      <protection locked="0"/>
    </xf>
    <xf numFmtId="0" fontId="0" fillId="7" borderId="8" xfId="0" applyFill="1" applyBorder="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0" fillId="7" borderId="18" xfId="0"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0" fillId="5" borderId="0" xfId="0" applyFont="1" applyFill="1" applyAlignment="1">
      <alignment horizontal="left" vertical="top" wrapText="1"/>
    </xf>
    <xf numFmtId="0" fontId="23" fillId="10" borderId="116" xfId="3" applyBorder="1" applyAlignment="1" applyProtection="1">
      <alignment horizontal="center" vertical="center" wrapText="1"/>
    </xf>
    <xf numFmtId="0" fontId="23" fillId="10" borderId="117" xfId="3" applyBorder="1" applyAlignment="1" applyProtection="1">
      <alignment horizontal="center" vertical="center" wrapText="1"/>
    </xf>
    <xf numFmtId="0" fontId="23" fillId="10" borderId="118" xfId="3" applyBorder="1" applyAlignment="1" applyProtection="1">
      <alignment horizontal="center" vertical="center" wrapText="1"/>
    </xf>
    <xf numFmtId="0" fontId="23" fillId="10" borderId="127" xfId="3" applyBorder="1" applyAlignment="1" applyProtection="1">
      <alignment horizontal="center" vertical="center" wrapText="1"/>
    </xf>
    <xf numFmtId="0" fontId="23" fillId="10" borderId="0" xfId="3" applyBorder="1" applyAlignment="1" applyProtection="1">
      <alignment horizontal="center" vertical="center" wrapText="1"/>
    </xf>
    <xf numFmtId="0" fontId="23" fillId="10" borderId="140" xfId="3" applyBorder="1" applyAlignment="1" applyProtection="1">
      <alignment horizontal="center" vertical="center" wrapText="1"/>
    </xf>
    <xf numFmtId="0" fontId="23" fillId="10" borderId="122" xfId="3" applyBorder="1" applyAlignment="1" applyProtection="1">
      <alignment horizontal="center" vertical="center" wrapText="1"/>
    </xf>
    <xf numFmtId="0" fontId="23" fillId="10" borderId="115" xfId="3" applyBorder="1" applyAlignment="1" applyProtection="1">
      <alignment horizontal="center" vertical="center" wrapText="1"/>
    </xf>
    <xf numFmtId="0" fontId="23" fillId="10" borderId="123" xfId="3" applyBorder="1" applyAlignment="1" applyProtection="1">
      <alignment horizontal="center" vertical="center" wrapText="1"/>
    </xf>
    <xf numFmtId="0" fontId="0" fillId="6" borderId="0" xfId="0" applyFont="1" applyFill="1" applyAlignment="1" applyProtection="1">
      <alignment horizontal="left" vertical="top" wrapText="1"/>
    </xf>
    <xf numFmtId="0" fontId="0" fillId="5" borderId="0" xfId="0" applyFont="1" applyFill="1" applyAlignment="1" applyProtection="1">
      <alignment horizontal="left" vertical="center"/>
    </xf>
    <xf numFmtId="0" fontId="1" fillId="8" borderId="127" xfId="0" applyFont="1" applyFill="1" applyBorder="1" applyAlignment="1" applyProtection="1">
      <alignment horizontal="center"/>
    </xf>
    <xf numFmtId="0" fontId="1" fillId="8" borderId="0" xfId="0" applyFont="1" applyFill="1" applyBorder="1" applyAlignment="1" applyProtection="1">
      <alignment horizontal="center"/>
    </xf>
    <xf numFmtId="0" fontId="1" fillId="8" borderId="140" xfId="0" applyFont="1" applyFill="1" applyBorder="1" applyAlignment="1" applyProtection="1">
      <alignment horizontal="center"/>
    </xf>
    <xf numFmtId="0" fontId="0" fillId="8" borderId="127" xfId="0" applyFont="1" applyFill="1" applyBorder="1" applyAlignment="1" applyProtection="1">
      <alignment horizontal="center"/>
    </xf>
    <xf numFmtId="0" fontId="0" fillId="8" borderId="0" xfId="0" applyFont="1" applyFill="1" applyBorder="1" applyAlignment="1" applyProtection="1">
      <alignment horizontal="center"/>
    </xf>
    <xf numFmtId="0" fontId="0" fillId="8" borderId="140" xfId="0" applyFont="1" applyFill="1" applyBorder="1" applyAlignment="1" applyProtection="1">
      <alignment horizontal="center"/>
    </xf>
    <xf numFmtId="0" fontId="0" fillId="8" borderId="127" xfId="0" applyFont="1" applyFill="1" applyBorder="1" applyAlignment="1" applyProtection="1">
      <alignment horizontal="center" vertical="center" wrapText="1"/>
    </xf>
    <xf numFmtId="0" fontId="0" fillId="8" borderId="0" xfId="0" applyFont="1" applyFill="1" applyBorder="1" applyAlignment="1" applyProtection="1">
      <alignment horizontal="center" vertical="center" wrapText="1"/>
    </xf>
    <xf numFmtId="0" fontId="0" fillId="8" borderId="0" xfId="0" applyFont="1" applyFill="1" applyAlignment="1" applyProtection="1">
      <alignment horizontal="center"/>
    </xf>
    <xf numFmtId="0" fontId="1" fillId="6" borderId="0" xfId="0" applyFont="1" applyFill="1" applyBorder="1" applyAlignment="1" applyProtection="1"/>
    <xf numFmtId="0" fontId="17" fillId="5" borderId="0" xfId="2" applyFont="1" applyFill="1" applyAlignment="1" applyProtection="1">
      <alignment horizontal="left" vertical="center"/>
    </xf>
    <xf numFmtId="0" fontId="0" fillId="5" borderId="0" xfId="0" applyFont="1" applyFill="1" applyAlignment="1" applyProtection="1">
      <alignment horizontal="left" vertical="center" wrapText="1"/>
    </xf>
    <xf numFmtId="0" fontId="1" fillId="5" borderId="0" xfId="0" applyFont="1" applyFill="1" applyAlignment="1">
      <alignment horizontal="left"/>
    </xf>
    <xf numFmtId="0" fontId="0" fillId="5" borderId="0" xfId="0" applyFont="1" applyFill="1" applyBorder="1" applyAlignment="1">
      <alignment horizontal="left"/>
    </xf>
    <xf numFmtId="0" fontId="3" fillId="6" borderId="127" xfId="0" quotePrefix="1" applyFont="1" applyFill="1" applyBorder="1" applyAlignment="1" applyProtection="1">
      <alignment horizontal="left" vertical="center"/>
    </xf>
    <xf numFmtId="0" fontId="3" fillId="6" borderId="0" xfId="0" quotePrefix="1" applyFont="1" applyFill="1" applyBorder="1" applyAlignment="1" applyProtection="1">
      <alignment horizontal="left" vertical="center"/>
    </xf>
    <xf numFmtId="0" fontId="3" fillId="6" borderId="140" xfId="0" quotePrefix="1" applyFont="1" applyFill="1" applyBorder="1" applyAlignment="1" applyProtection="1">
      <alignment horizontal="left" vertical="center"/>
    </xf>
    <xf numFmtId="0" fontId="0" fillId="5" borderId="0" xfId="0" applyFont="1" applyFill="1" applyAlignment="1">
      <alignment horizontal="left"/>
    </xf>
    <xf numFmtId="0" fontId="3" fillId="6" borderId="122" xfId="0" quotePrefix="1" applyFont="1" applyFill="1" applyBorder="1" applyAlignment="1" applyProtection="1">
      <alignment horizontal="left" vertical="center"/>
    </xf>
    <xf numFmtId="0" fontId="3" fillId="6" borderId="115" xfId="0" quotePrefix="1" applyFont="1" applyFill="1" applyBorder="1" applyAlignment="1" applyProtection="1">
      <alignment horizontal="left" vertical="center"/>
    </xf>
    <xf numFmtId="0" fontId="3" fillId="6" borderId="123" xfId="0" quotePrefix="1" applyFont="1" applyFill="1" applyBorder="1" applyAlignment="1" applyProtection="1">
      <alignment horizontal="left" vertical="center"/>
    </xf>
    <xf numFmtId="0" fontId="3" fillId="6" borderId="116" xfId="0" quotePrefix="1" applyFont="1" applyFill="1" applyBorder="1" applyAlignment="1" applyProtection="1">
      <alignment horizontal="left" vertical="center"/>
    </xf>
    <xf numFmtId="0" fontId="3" fillId="6" borderId="117" xfId="0" quotePrefix="1" applyFont="1" applyFill="1" applyBorder="1" applyAlignment="1" applyProtection="1">
      <alignment horizontal="left" vertical="center"/>
    </xf>
    <xf numFmtId="0" fontId="3" fillId="6" borderId="118" xfId="0" quotePrefix="1" applyFont="1" applyFill="1" applyBorder="1" applyAlignment="1" applyProtection="1">
      <alignment horizontal="left" vertical="center"/>
    </xf>
    <xf numFmtId="0" fontId="3" fillId="6" borderId="160" xfId="0" quotePrefix="1" applyFont="1" applyFill="1" applyBorder="1" applyAlignment="1" applyProtection="1">
      <alignment horizontal="left" vertical="center"/>
    </xf>
    <xf numFmtId="0" fontId="10" fillId="0" borderId="25" xfId="0" applyFont="1" applyFill="1" applyBorder="1" applyAlignment="1" applyProtection="1">
      <alignment horizontal="center" wrapText="1"/>
    </xf>
    <xf numFmtId="1" fontId="3" fillId="7" borderId="25" xfId="0" applyNumberFormat="1" applyFont="1" applyFill="1" applyBorder="1" applyAlignment="1" applyProtection="1">
      <alignment horizontal="right" vertical="center"/>
      <protection locked="0"/>
    </xf>
    <xf numFmtId="2" fontId="3" fillId="6" borderId="162" xfId="0" applyNumberFormat="1" applyFont="1" applyFill="1" applyBorder="1" applyAlignment="1" applyProtection="1">
      <alignment horizontal="center" vertical="center"/>
    </xf>
    <xf numFmtId="2" fontId="3" fillId="6" borderId="163" xfId="0" applyNumberFormat="1" applyFont="1" applyFill="1" applyBorder="1" applyAlignment="1" applyProtection="1">
      <alignment horizontal="center" vertical="center"/>
    </xf>
    <xf numFmtId="2" fontId="3" fillId="6" borderId="23" xfId="0" applyNumberFormat="1" applyFont="1" applyFill="1" applyBorder="1" applyAlignment="1" applyProtection="1">
      <alignment horizontal="center" vertical="center"/>
    </xf>
    <xf numFmtId="2" fontId="3" fillId="6" borderId="164" xfId="0" applyNumberFormat="1" applyFont="1" applyFill="1" applyBorder="1" applyAlignment="1" applyProtection="1">
      <alignment horizontal="center" vertical="center"/>
    </xf>
    <xf numFmtId="2" fontId="3" fillId="6" borderId="161" xfId="0" applyNumberFormat="1" applyFont="1" applyFill="1" applyBorder="1" applyAlignment="1" applyProtection="1">
      <alignment horizontal="center" vertical="center"/>
    </xf>
    <xf numFmtId="2" fontId="3" fillId="6" borderId="165" xfId="0" applyNumberFormat="1" applyFont="1" applyFill="1" applyBorder="1" applyAlignment="1" applyProtection="1">
      <alignment horizontal="center" vertical="center"/>
    </xf>
    <xf numFmtId="1" fontId="3" fillId="7" borderId="171" xfId="0" applyNumberFormat="1" applyFont="1" applyFill="1" applyBorder="1" applyAlignment="1" applyProtection="1">
      <alignment horizontal="center" vertical="center"/>
      <protection locked="0"/>
    </xf>
    <xf numFmtId="1" fontId="3" fillId="7" borderId="168" xfId="0" applyNumberFormat="1" applyFont="1" applyFill="1" applyBorder="1" applyAlignment="1" applyProtection="1">
      <alignment horizontal="center" vertical="center"/>
      <protection locked="0"/>
    </xf>
    <xf numFmtId="1" fontId="3" fillId="7" borderId="53" xfId="0" applyNumberFormat="1" applyFont="1" applyFill="1" applyBorder="1" applyAlignment="1" applyProtection="1">
      <alignment horizontal="center" vertical="center"/>
      <protection locked="0"/>
    </xf>
    <xf numFmtId="1" fontId="3" fillId="7" borderId="169" xfId="0" applyNumberFormat="1" applyFont="1" applyFill="1" applyBorder="1" applyAlignment="1" applyProtection="1">
      <alignment horizontal="center" vertical="center"/>
      <protection locked="0"/>
    </xf>
    <xf numFmtId="1" fontId="3" fillId="7" borderId="172" xfId="0" applyNumberFormat="1" applyFont="1" applyFill="1" applyBorder="1" applyAlignment="1" applyProtection="1">
      <alignment horizontal="center" vertical="center"/>
      <protection locked="0"/>
    </xf>
    <xf numFmtId="1" fontId="3" fillId="7" borderId="170" xfId="0" applyNumberFormat="1" applyFont="1" applyFill="1" applyBorder="1" applyAlignment="1" applyProtection="1">
      <alignment horizontal="center" vertical="center"/>
      <protection locked="0"/>
    </xf>
    <xf numFmtId="2" fontId="3" fillId="6" borderId="145" xfId="0" applyNumberFormat="1" applyFont="1" applyFill="1" applyBorder="1" applyAlignment="1" applyProtection="1">
      <alignment horizontal="center" vertical="center"/>
    </xf>
    <xf numFmtId="2" fontId="3" fillId="6" borderId="166" xfId="0" applyNumberFormat="1" applyFont="1" applyFill="1" applyBorder="1" applyAlignment="1" applyProtection="1">
      <alignment horizontal="center" vertical="center"/>
    </xf>
    <xf numFmtId="0" fontId="0" fillId="7" borderId="19" xfId="0" quotePrefix="1" applyFill="1" applyBorder="1" applyAlignment="1" applyProtection="1">
      <alignment horizontal="left" vertical="center"/>
      <protection locked="0"/>
    </xf>
    <xf numFmtId="0" fontId="0" fillId="7" borderId="26" xfId="0" quotePrefix="1" applyFill="1" applyBorder="1" applyAlignment="1" applyProtection="1">
      <alignment horizontal="left" vertical="center"/>
      <protection locked="0"/>
    </xf>
    <xf numFmtId="0" fontId="0" fillId="6" borderId="5" xfId="0" applyFont="1" applyFill="1" applyBorder="1" applyAlignment="1">
      <alignment horizontal="left"/>
    </xf>
    <xf numFmtId="0" fontId="16" fillId="5" borderId="0" xfId="0" applyFont="1" applyFill="1" applyAlignment="1">
      <alignment horizontal="left"/>
    </xf>
    <xf numFmtId="0" fontId="0" fillId="5" borderId="0" xfId="0" applyFont="1" applyFill="1" applyAlignment="1">
      <alignment horizontal="left" vertical="top"/>
    </xf>
    <xf numFmtId="0" fontId="3" fillId="6" borderId="119" xfId="0" applyFont="1" applyFill="1" applyBorder="1" applyAlignment="1" applyProtection="1">
      <alignment horizontal="left" vertical="center"/>
    </xf>
    <xf numFmtId="0" fontId="3" fillId="6" borderId="120" xfId="0" applyFont="1" applyFill="1" applyBorder="1" applyAlignment="1" applyProtection="1">
      <alignment horizontal="left" vertical="center"/>
    </xf>
    <xf numFmtId="0" fontId="10" fillId="0" borderId="116" xfId="0" applyFont="1" applyFill="1" applyBorder="1" applyAlignment="1" applyProtection="1">
      <alignment horizontal="left" wrapText="1"/>
    </xf>
    <xf numFmtId="0" fontId="10" fillId="0" borderId="122" xfId="0" applyFont="1" applyFill="1" applyBorder="1" applyAlignment="1" applyProtection="1">
      <alignment horizontal="left" wrapText="1"/>
    </xf>
    <xf numFmtId="0" fontId="10" fillId="0" borderId="117" xfId="0" applyFont="1" applyFill="1" applyBorder="1" applyAlignment="1" applyProtection="1">
      <alignment horizontal="left" wrapText="1"/>
    </xf>
    <xf numFmtId="0" fontId="10" fillId="0" borderId="115" xfId="0" applyFont="1" applyFill="1" applyBorder="1" applyAlignment="1" applyProtection="1">
      <alignment horizontal="left" wrapText="1"/>
    </xf>
    <xf numFmtId="0" fontId="3" fillId="6" borderId="116" xfId="0" applyFont="1" applyFill="1" applyBorder="1" applyAlignment="1" applyProtection="1">
      <alignment horizontal="left" vertical="center"/>
    </xf>
    <xf numFmtId="0" fontId="3" fillId="6" borderId="117" xfId="0" applyFont="1" applyFill="1" applyBorder="1" applyAlignment="1" applyProtection="1">
      <alignment horizontal="left" vertical="center"/>
    </xf>
    <xf numFmtId="0" fontId="3" fillId="6" borderId="127" xfId="0" applyFont="1" applyFill="1" applyBorder="1" applyAlignment="1" applyProtection="1">
      <alignment horizontal="left" vertical="center"/>
    </xf>
    <xf numFmtId="0" fontId="3" fillId="6" borderId="0" xfId="0" applyFont="1" applyFill="1" applyBorder="1" applyAlignment="1" applyProtection="1">
      <alignment horizontal="left" vertical="center"/>
    </xf>
    <xf numFmtId="0" fontId="3" fillId="6" borderId="122" xfId="0" applyFont="1" applyFill="1" applyBorder="1" applyAlignment="1" applyProtection="1">
      <alignment horizontal="left" vertical="center"/>
    </xf>
    <xf numFmtId="0" fontId="3" fillId="6" borderId="115" xfId="0" applyFont="1" applyFill="1" applyBorder="1" applyAlignment="1" applyProtection="1">
      <alignment horizontal="left" vertical="center"/>
    </xf>
    <xf numFmtId="0" fontId="3" fillId="6" borderId="116" xfId="0" applyFont="1" applyFill="1" applyBorder="1" applyAlignment="1" applyProtection="1">
      <alignment horizontal="left" vertical="center" wrapText="1"/>
    </xf>
    <xf numFmtId="0" fontId="3" fillId="6" borderId="117" xfId="0" applyFont="1" applyFill="1" applyBorder="1" applyAlignment="1" applyProtection="1">
      <alignment horizontal="left" vertical="center" wrapText="1"/>
    </xf>
    <xf numFmtId="0" fontId="3" fillId="6" borderId="127" xfId="0" applyFont="1" applyFill="1" applyBorder="1" applyAlignment="1" applyProtection="1">
      <alignment horizontal="left" vertical="center" wrapText="1"/>
    </xf>
    <xf numFmtId="0" fontId="3" fillId="6" borderId="0" xfId="0" applyFont="1" applyFill="1" applyBorder="1" applyAlignment="1" applyProtection="1">
      <alignment horizontal="left" vertical="center" wrapText="1"/>
    </xf>
    <xf numFmtId="0" fontId="3" fillId="6" borderId="122" xfId="0" applyFont="1" applyFill="1" applyBorder="1" applyAlignment="1" applyProtection="1">
      <alignment horizontal="left" vertical="center" wrapText="1"/>
    </xf>
    <xf numFmtId="0" fontId="3" fillId="6" borderId="115" xfId="0" applyFont="1" applyFill="1" applyBorder="1" applyAlignment="1" applyProtection="1">
      <alignment horizontal="left" vertical="center" wrapText="1"/>
    </xf>
    <xf numFmtId="0" fontId="1" fillId="8" borderId="127" xfId="0" applyFont="1" applyFill="1" applyBorder="1" applyAlignment="1" applyProtection="1">
      <alignment horizontal="left"/>
    </xf>
    <xf numFmtId="0" fontId="1" fillId="8" borderId="0" xfId="0" applyFont="1" applyFill="1" applyBorder="1" applyAlignment="1" applyProtection="1">
      <alignment horizontal="left"/>
    </xf>
    <xf numFmtId="0" fontId="1" fillId="8" borderId="140" xfId="0" applyFont="1" applyFill="1" applyBorder="1" applyAlignment="1" applyProtection="1">
      <alignment horizontal="left"/>
    </xf>
    <xf numFmtId="0" fontId="1" fillId="6" borderId="2" xfId="0" applyFont="1" applyFill="1" applyBorder="1" applyAlignment="1">
      <alignment horizontal="center"/>
    </xf>
    <xf numFmtId="0" fontId="0" fillId="7" borderId="0" xfId="0" applyFont="1" applyFill="1" applyBorder="1" applyAlignment="1" applyProtection="1">
      <alignment horizontal="center" vertical="center"/>
      <protection locked="0"/>
    </xf>
    <xf numFmtId="0" fontId="0" fillId="8" borderId="122" xfId="0" applyFont="1" applyFill="1" applyBorder="1" applyAlignment="1" applyProtection="1">
      <alignment horizontal="center"/>
    </xf>
    <xf numFmtId="0" fontId="0" fillId="8" borderId="115" xfId="0" applyFont="1" applyFill="1" applyBorder="1" applyAlignment="1" applyProtection="1">
      <alignment horizontal="center"/>
    </xf>
    <xf numFmtId="0" fontId="0" fillId="8" borderId="123" xfId="0" applyFont="1" applyFill="1" applyBorder="1" applyAlignment="1" applyProtection="1">
      <alignment horizontal="center"/>
    </xf>
    <xf numFmtId="0" fontId="1" fillId="8" borderId="141" xfId="0" applyFont="1" applyFill="1" applyBorder="1" applyAlignment="1" applyProtection="1">
      <alignment horizontal="center"/>
    </xf>
    <xf numFmtId="0" fontId="0" fillId="6" borderId="0" xfId="0" applyFont="1" applyFill="1" applyAlignment="1">
      <alignment horizontal="left"/>
    </xf>
    <xf numFmtId="0" fontId="0" fillId="6" borderId="5" xfId="0" applyFont="1" applyFill="1" applyBorder="1" applyAlignment="1">
      <alignment horizontal="center"/>
    </xf>
    <xf numFmtId="0" fontId="1" fillId="6" borderId="0" xfId="0" applyFont="1" applyFill="1" applyBorder="1" applyAlignment="1" applyProtection="1">
      <alignment horizontal="left"/>
    </xf>
    <xf numFmtId="0" fontId="24" fillId="9" borderId="0" xfId="0" applyFont="1" applyFill="1" applyBorder="1" applyAlignment="1" applyProtection="1">
      <alignment horizontal="center" vertical="center"/>
    </xf>
    <xf numFmtId="164" fontId="1" fillId="3" borderId="1" xfId="0" applyNumberFormat="1" applyFont="1" applyFill="1" applyBorder="1" applyAlignment="1" applyProtection="1">
      <alignment horizontal="center" vertical="center" wrapText="1"/>
    </xf>
    <xf numFmtId="164" fontId="1" fillId="3" borderId="2" xfId="0" applyNumberFormat="1" applyFont="1" applyFill="1" applyBorder="1" applyAlignment="1" applyProtection="1">
      <alignment horizontal="center" vertical="center" wrapText="1"/>
    </xf>
    <xf numFmtId="164" fontId="1" fillId="3" borderId="0" xfId="0" applyNumberFormat="1" applyFont="1" applyFill="1" applyBorder="1" applyAlignment="1" applyProtection="1">
      <alignment horizontal="center" vertical="center" wrapText="1"/>
    </xf>
    <xf numFmtId="167" fontId="0" fillId="4" borderId="54" xfId="0" applyNumberFormat="1" applyFill="1" applyBorder="1" applyAlignment="1" applyProtection="1">
      <alignment horizontal="center" vertical="center"/>
    </xf>
    <xf numFmtId="167" fontId="0" fillId="4" borderId="72" xfId="0" applyNumberFormat="1" applyFill="1" applyBorder="1" applyAlignment="1" applyProtection="1">
      <alignment horizontal="center" vertical="center"/>
    </xf>
    <xf numFmtId="167" fontId="0" fillId="4" borderId="60" xfId="0" applyNumberFormat="1" applyFill="1" applyBorder="1" applyAlignment="1" applyProtection="1">
      <alignment horizontal="center" vertical="center"/>
    </xf>
    <xf numFmtId="167" fontId="0" fillId="4" borderId="44" xfId="0" applyNumberFormat="1" applyFill="1" applyBorder="1" applyAlignment="1" applyProtection="1">
      <alignment horizontal="center" vertical="center"/>
    </xf>
    <xf numFmtId="167" fontId="0" fillId="4" borderId="151" xfId="0" applyNumberFormat="1" applyFill="1" applyBorder="1" applyAlignment="1" applyProtection="1">
      <alignment horizontal="center" vertical="center"/>
    </xf>
    <xf numFmtId="167" fontId="0" fillId="4" borderId="152" xfId="0" applyNumberFormat="1" applyFill="1" applyBorder="1" applyAlignment="1" applyProtection="1">
      <alignment horizontal="center" vertical="center"/>
    </xf>
    <xf numFmtId="167" fontId="0" fillId="4" borderId="150" xfId="0" applyNumberFormat="1" applyFill="1" applyBorder="1" applyAlignment="1" applyProtection="1">
      <alignment horizontal="center" vertical="center"/>
    </xf>
    <xf numFmtId="167" fontId="0" fillId="4" borderId="21" xfId="0" applyNumberFormat="1" applyFill="1" applyBorder="1" applyAlignment="1" applyProtection="1">
      <alignment horizontal="center" vertical="center"/>
    </xf>
    <xf numFmtId="167" fontId="0" fillId="4" borderId="157" xfId="0" applyNumberFormat="1" applyFill="1" applyBorder="1" applyAlignment="1" applyProtection="1">
      <alignment horizontal="center" vertical="center"/>
    </xf>
    <xf numFmtId="167" fontId="0" fillId="4" borderId="158" xfId="0" applyNumberFormat="1" applyFill="1" applyBorder="1" applyAlignment="1" applyProtection="1">
      <alignment horizontal="center" vertical="center"/>
    </xf>
    <xf numFmtId="167" fontId="0" fillId="4" borderId="57" xfId="0" applyNumberFormat="1" applyFill="1" applyBorder="1" applyAlignment="1" applyProtection="1">
      <alignment horizontal="center" vertical="center"/>
    </xf>
    <xf numFmtId="167" fontId="0" fillId="4" borderId="53" xfId="0" applyNumberFormat="1" applyFill="1" applyBorder="1" applyAlignment="1" applyProtection="1">
      <alignment horizontal="center" vertical="center"/>
    </xf>
    <xf numFmtId="167" fontId="0" fillId="4" borderId="71" xfId="0" applyNumberFormat="1" applyFill="1" applyBorder="1" applyAlignment="1" applyProtection="1">
      <alignment horizontal="center" vertical="center"/>
    </xf>
    <xf numFmtId="167" fontId="0" fillId="4" borderId="111" xfId="0" applyNumberFormat="1" applyFill="1" applyBorder="1" applyAlignment="1" applyProtection="1">
      <alignment horizontal="center" vertical="center"/>
    </xf>
    <xf numFmtId="167" fontId="0" fillId="4" borderId="112" xfId="0" applyNumberFormat="1" applyFill="1" applyBorder="1" applyAlignment="1" applyProtection="1">
      <alignment horizontal="center" vertical="center"/>
    </xf>
    <xf numFmtId="167" fontId="0" fillId="4" borderId="38" xfId="0" applyNumberFormat="1" applyFill="1" applyBorder="1" applyAlignment="1" applyProtection="1">
      <alignment horizontal="center" vertical="center"/>
    </xf>
    <xf numFmtId="167" fontId="0" fillId="4" borderId="18" xfId="0" applyNumberFormat="1" applyFill="1" applyBorder="1" applyAlignment="1" applyProtection="1">
      <alignment horizontal="center" vertical="center"/>
    </xf>
    <xf numFmtId="167" fontId="0" fillId="4" borderId="19" xfId="0" applyNumberFormat="1" applyFill="1" applyBorder="1" applyAlignment="1" applyProtection="1">
      <alignment horizontal="center" vertical="center"/>
    </xf>
    <xf numFmtId="167" fontId="0" fillId="4" borderId="159" xfId="0" applyNumberFormat="1" applyFill="1" applyBorder="1" applyAlignment="1" applyProtection="1">
      <alignment horizontal="center" vertical="center"/>
    </xf>
    <xf numFmtId="0" fontId="0" fillId="9" borderId="0" xfId="0" applyFont="1" applyFill="1" applyBorder="1" applyAlignment="1" applyProtection="1">
      <alignment horizontal="center" vertical="center"/>
    </xf>
    <xf numFmtId="0" fontId="20" fillId="9" borderId="0" xfId="0" applyFont="1" applyFill="1" applyBorder="1" applyAlignment="1" applyProtection="1">
      <alignment horizontal="center" vertical="center"/>
    </xf>
    <xf numFmtId="164" fontId="12" fillId="9" borderId="0" xfId="0" applyNumberFormat="1" applyFont="1" applyFill="1" applyBorder="1" applyAlignment="1" applyProtection="1">
      <alignment horizontal="center" vertical="center"/>
    </xf>
    <xf numFmtId="0" fontId="5" fillId="9" borderId="0" xfId="0" applyFont="1" applyFill="1" applyBorder="1" applyAlignment="1" applyProtection="1">
      <alignment horizontal="center" vertical="center"/>
    </xf>
    <xf numFmtId="167" fontId="0" fillId="4" borderId="57" xfId="0" applyNumberFormat="1" applyFill="1" applyBorder="1" applyAlignment="1" applyProtection="1">
      <alignment horizontal="right" vertical="center"/>
    </xf>
    <xf numFmtId="167" fontId="0" fillId="4" borderId="150" xfId="0" applyNumberFormat="1" applyFill="1" applyBorder="1" applyAlignment="1" applyProtection="1">
      <alignment horizontal="right" vertical="center"/>
    </xf>
    <xf numFmtId="167" fontId="0" fillId="4" borderId="21" xfId="0" applyNumberFormat="1" applyFill="1" applyBorder="1" applyAlignment="1" applyProtection="1">
      <alignment horizontal="right" vertical="center"/>
    </xf>
    <xf numFmtId="0" fontId="0" fillId="0" borderId="19" xfId="0" quotePrefix="1" applyFont="1" applyFill="1" applyBorder="1" applyAlignment="1" applyProtection="1">
      <alignment horizontal="left" vertical="center"/>
    </xf>
    <xf numFmtId="0" fontId="0" fillId="0" borderId="26" xfId="0" quotePrefix="1" applyFont="1" applyFill="1" applyBorder="1" applyAlignment="1" applyProtection="1">
      <alignment horizontal="left" vertical="center"/>
    </xf>
    <xf numFmtId="0" fontId="0" fillId="0" borderId="18" xfId="0" quotePrefix="1" applyFont="1" applyFill="1" applyBorder="1" applyAlignment="1" applyProtection="1">
      <alignment horizontal="left" vertical="center"/>
    </xf>
    <xf numFmtId="0" fontId="0" fillId="0" borderId="1" xfId="0" quotePrefix="1" applyFill="1" applyBorder="1" applyAlignment="1" applyProtection="1">
      <alignment horizontal="left" vertical="center"/>
    </xf>
    <xf numFmtId="0" fontId="0" fillId="0" borderId="2" xfId="0" quotePrefix="1" applyFill="1" applyBorder="1" applyAlignment="1" applyProtection="1">
      <alignment horizontal="left" vertical="center"/>
    </xf>
    <xf numFmtId="0" fontId="0" fillId="0" borderId="3" xfId="0" quotePrefix="1" applyFill="1" applyBorder="1" applyAlignment="1" applyProtection="1">
      <alignment horizontal="left" vertical="center"/>
    </xf>
    <xf numFmtId="0" fontId="0" fillId="0" borderId="7" xfId="0" quotePrefix="1" applyFill="1" applyBorder="1" applyAlignment="1" applyProtection="1">
      <alignment horizontal="left" vertical="center"/>
    </xf>
    <xf numFmtId="0" fontId="0" fillId="0" borderId="0" xfId="0" quotePrefix="1" applyFill="1" applyBorder="1" applyAlignment="1" applyProtection="1">
      <alignment horizontal="left" vertical="center"/>
    </xf>
    <xf numFmtId="0" fontId="0" fillId="0" borderId="8" xfId="0" quotePrefix="1" applyFill="1" applyBorder="1" applyAlignment="1" applyProtection="1">
      <alignment horizontal="left" vertical="center"/>
    </xf>
    <xf numFmtId="0" fontId="0" fillId="0" borderId="4" xfId="0" quotePrefix="1" applyFill="1" applyBorder="1" applyAlignment="1" applyProtection="1">
      <alignment horizontal="left" vertical="center"/>
    </xf>
    <xf numFmtId="0" fontId="0" fillId="0" borderId="5" xfId="0" quotePrefix="1" applyFill="1" applyBorder="1" applyAlignment="1" applyProtection="1">
      <alignment horizontal="left" vertical="center"/>
    </xf>
    <xf numFmtId="0" fontId="0" fillId="0" borderId="6" xfId="0" quotePrefix="1" applyFill="1" applyBorder="1" applyAlignment="1" applyProtection="1">
      <alignment horizontal="left" vertical="center"/>
    </xf>
    <xf numFmtId="0" fontId="0" fillId="4" borderId="1" xfId="0" applyFill="1" applyBorder="1" applyAlignment="1" applyProtection="1">
      <alignment horizontal="center" vertical="center" wrapText="1"/>
    </xf>
    <xf numFmtId="0" fontId="0" fillId="4" borderId="2" xfId="0" applyFill="1" applyBorder="1" applyAlignment="1" applyProtection="1">
      <alignment horizontal="center" vertical="center" wrapText="1"/>
    </xf>
    <xf numFmtId="0" fontId="0" fillId="4" borderId="3" xfId="0" applyFill="1" applyBorder="1" applyAlignment="1" applyProtection="1">
      <alignment horizontal="center" vertical="center" wrapText="1"/>
    </xf>
    <xf numFmtId="0" fontId="0" fillId="4" borderId="1" xfId="0" applyFont="1" applyFill="1" applyBorder="1" applyAlignment="1" applyProtection="1">
      <alignment horizontal="center" vertical="center" wrapText="1"/>
    </xf>
    <xf numFmtId="0" fontId="0" fillId="4" borderId="3" xfId="0" applyFont="1" applyFill="1" applyBorder="1" applyAlignment="1" applyProtection="1">
      <alignment horizontal="center" vertical="center" wrapText="1"/>
    </xf>
    <xf numFmtId="167" fontId="0" fillId="4" borderId="56" xfId="0" applyNumberFormat="1" applyFill="1" applyBorder="1" applyAlignment="1" applyProtection="1">
      <alignment horizontal="center" vertical="center"/>
    </xf>
    <xf numFmtId="167" fontId="0" fillId="4" borderId="73" xfId="0" applyNumberFormat="1" applyFill="1" applyBorder="1" applyAlignment="1" applyProtection="1">
      <alignment horizontal="center" vertical="center"/>
    </xf>
    <xf numFmtId="167" fontId="0" fillId="4" borderId="55" xfId="0" applyNumberFormat="1" applyFill="1" applyBorder="1" applyAlignment="1" applyProtection="1">
      <alignment horizontal="center" vertical="center"/>
    </xf>
    <xf numFmtId="167" fontId="0" fillId="4" borderId="36" xfId="0" applyNumberFormat="1" applyFill="1" applyBorder="1" applyAlignment="1" applyProtection="1">
      <alignment horizontal="center" vertical="center"/>
    </xf>
    <xf numFmtId="167" fontId="0" fillId="4" borderId="149" xfId="0" applyNumberFormat="1" applyFill="1" applyBorder="1" applyAlignment="1" applyProtection="1">
      <alignment horizontal="center" vertical="center"/>
    </xf>
    <xf numFmtId="167" fontId="0" fillId="4" borderId="155" xfId="0" applyNumberFormat="1" applyFill="1" applyBorder="1" applyAlignment="1" applyProtection="1">
      <alignment horizontal="center" vertical="center"/>
    </xf>
    <xf numFmtId="167" fontId="0" fillId="4" borderId="156" xfId="0" applyNumberFormat="1" applyFill="1" applyBorder="1" applyAlignment="1" applyProtection="1">
      <alignment horizontal="center" vertical="center"/>
    </xf>
    <xf numFmtId="166" fontId="0" fillId="0" borderId="60" xfId="0" applyNumberFormat="1" applyFont="1" applyFill="1" applyBorder="1" applyAlignment="1" applyProtection="1">
      <alignment horizontal="center" vertical="center"/>
    </xf>
    <xf numFmtId="166" fontId="0" fillId="0" borderId="72" xfId="0" applyNumberFormat="1" applyFont="1" applyFill="1" applyBorder="1" applyAlignment="1" applyProtection="1">
      <alignment horizontal="center" vertical="center"/>
    </xf>
    <xf numFmtId="166" fontId="0" fillId="0" borderId="57" xfId="0" applyNumberFormat="1" applyFont="1" applyFill="1" applyBorder="1" applyAlignment="1" applyProtection="1">
      <alignment horizontal="center" vertical="center"/>
    </xf>
    <xf numFmtId="166" fontId="0" fillId="0" borderId="71" xfId="0" applyNumberFormat="1" applyFont="1" applyFill="1" applyBorder="1" applyAlignment="1" applyProtection="1">
      <alignment horizontal="center" vertical="center"/>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xf>
    <xf numFmtId="164" fontId="1" fillId="3" borderId="3" xfId="0" applyNumberFormat="1"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 fillId="0" borderId="10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 fillId="2" borderId="104" xfId="0" applyFont="1" applyFill="1" applyBorder="1" applyAlignment="1" applyProtection="1">
      <alignment horizontal="left" vertical="center"/>
    </xf>
    <xf numFmtId="0" fontId="1" fillId="2" borderId="105" xfId="0" applyFont="1" applyFill="1" applyBorder="1" applyAlignment="1" applyProtection="1">
      <alignment horizontal="left" vertical="center"/>
    </xf>
    <xf numFmtId="0" fontId="1" fillId="2" borderId="4" xfId="0" applyFont="1" applyFill="1" applyBorder="1" applyAlignment="1" applyProtection="1">
      <alignment horizontal="left"/>
    </xf>
    <xf numFmtId="0" fontId="1" fillId="2" borderId="6" xfId="0" applyFont="1" applyFill="1" applyBorder="1" applyAlignment="1" applyProtection="1">
      <alignment horizontal="left"/>
    </xf>
    <xf numFmtId="0" fontId="1" fillId="2" borderId="57" xfId="0" applyFont="1" applyFill="1" applyBorder="1" applyAlignment="1" applyProtection="1">
      <alignment horizontal="left"/>
    </xf>
    <xf numFmtId="0" fontId="1" fillId="2" borderId="71" xfId="0" applyFont="1" applyFill="1" applyBorder="1" applyAlignment="1" applyProtection="1">
      <alignment horizontal="left"/>
    </xf>
    <xf numFmtId="0" fontId="1" fillId="2" borderId="7" xfId="0" applyFont="1" applyFill="1" applyBorder="1" applyAlignment="1" applyProtection="1">
      <alignment horizontal="left"/>
    </xf>
    <xf numFmtId="0" fontId="1" fillId="2" borderId="8" xfId="0" applyFont="1" applyFill="1" applyBorder="1" applyAlignment="1" applyProtection="1">
      <alignment horizontal="left"/>
    </xf>
    <xf numFmtId="0" fontId="1" fillId="0" borderId="0" xfId="0" applyFont="1" applyFill="1" applyBorder="1" applyAlignment="1" applyProtection="1">
      <alignment horizontal="center" vertical="center" wrapText="1"/>
    </xf>
    <xf numFmtId="166" fontId="0" fillId="0" borderId="55" xfId="0" applyNumberFormat="1" applyFont="1" applyFill="1" applyBorder="1" applyAlignment="1" applyProtection="1">
      <alignment horizontal="center" vertical="center"/>
    </xf>
    <xf numFmtId="166" fontId="0" fillId="0" borderId="73" xfId="0" applyNumberFormat="1"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0" fontId="1" fillId="0" borderId="18" xfId="0" applyFont="1" applyFill="1" applyBorder="1" applyAlignment="1" applyProtection="1">
      <alignment horizontal="center" vertical="center"/>
    </xf>
    <xf numFmtId="0" fontId="1" fillId="4" borderId="19" xfId="0" applyFont="1" applyFill="1" applyBorder="1" applyAlignment="1" applyProtection="1">
      <alignment horizontal="center" vertical="center" wrapText="1"/>
    </xf>
    <xf numFmtId="0" fontId="1" fillId="4" borderId="18" xfId="0" applyFont="1" applyFill="1" applyBorder="1" applyAlignment="1" applyProtection="1">
      <alignment horizontal="center" vertical="center" wrapText="1"/>
    </xf>
    <xf numFmtId="164" fontId="1" fillId="4" borderId="1" xfId="0" applyNumberFormat="1" applyFont="1" applyFill="1" applyBorder="1" applyAlignment="1" applyProtection="1">
      <alignment horizontal="center" vertical="center" wrapText="1"/>
    </xf>
    <xf numFmtId="164" fontId="1" fillId="4" borderId="3" xfId="0" applyNumberFormat="1" applyFont="1" applyFill="1" applyBorder="1" applyAlignment="1" applyProtection="1">
      <alignment horizontal="center" vertical="center" wrapText="1"/>
    </xf>
    <xf numFmtId="164" fontId="1" fillId="4" borderId="7" xfId="0" applyNumberFormat="1" applyFont="1" applyFill="1" applyBorder="1" applyAlignment="1" applyProtection="1">
      <alignment horizontal="center" vertical="center" wrapText="1"/>
    </xf>
    <xf numFmtId="164" fontId="1" fillId="4" borderId="8" xfId="0" applyNumberFormat="1" applyFont="1" applyFill="1" applyBorder="1" applyAlignment="1" applyProtection="1">
      <alignment horizontal="center" vertical="center" wrapText="1"/>
    </xf>
    <xf numFmtId="167" fontId="0" fillId="4" borderId="20" xfId="0" applyNumberFormat="1" applyFill="1" applyBorder="1" applyAlignment="1" applyProtection="1">
      <alignment horizontal="center" vertical="center"/>
    </xf>
    <xf numFmtId="167" fontId="0" fillId="4" borderId="50" xfId="0" applyNumberFormat="1" applyFill="1" applyBorder="1" applyAlignment="1" applyProtection="1">
      <alignment horizontal="center" vertical="center"/>
    </xf>
    <xf numFmtId="167" fontId="0" fillId="4" borderId="103" xfId="0" applyNumberFormat="1" applyFill="1" applyBorder="1" applyAlignment="1" applyProtection="1">
      <alignment horizontal="center" vertical="center"/>
    </xf>
    <xf numFmtId="167" fontId="0" fillId="4" borderId="22" xfId="0" applyNumberFormat="1" applyFill="1" applyBorder="1" applyAlignment="1" applyProtection="1">
      <alignment horizontal="center" vertical="center"/>
    </xf>
    <xf numFmtId="167" fontId="0" fillId="4" borderId="153" xfId="0" applyNumberFormat="1" applyFill="1" applyBorder="1" applyAlignment="1" applyProtection="1">
      <alignment horizontal="center" vertical="center"/>
    </xf>
    <xf numFmtId="167" fontId="0" fillId="4" borderId="154" xfId="0" applyNumberFormat="1" applyFill="1" applyBorder="1" applyAlignment="1" applyProtection="1">
      <alignment horizontal="center" vertical="center"/>
    </xf>
    <xf numFmtId="0" fontId="3" fillId="0" borderId="0" xfId="0" applyFont="1" applyFill="1" applyAlignment="1" applyProtection="1">
      <alignment horizontal="center" vertical="center" wrapText="1"/>
    </xf>
    <xf numFmtId="167" fontId="0" fillId="4" borderId="53" xfId="0" applyNumberFormat="1" applyFill="1" applyBorder="1" applyAlignment="1" applyProtection="1">
      <alignment horizontal="right" vertical="center"/>
    </xf>
    <xf numFmtId="167" fontId="0" fillId="4" borderId="71" xfId="0" applyNumberFormat="1" applyFill="1" applyBorder="1" applyAlignment="1" applyProtection="1">
      <alignment horizontal="right" vertical="center"/>
    </xf>
    <xf numFmtId="167" fontId="0" fillId="4" borderId="23" xfId="0" applyNumberFormat="1" applyFill="1" applyBorder="1" applyAlignment="1" applyProtection="1">
      <alignment horizontal="center" vertical="center"/>
    </xf>
    <xf numFmtId="167" fontId="0" fillId="4" borderId="106" xfId="0" applyNumberForma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4" borderId="0" xfId="0" applyFont="1" applyFill="1" applyBorder="1" applyAlignment="1" applyProtection="1">
      <alignment horizontal="center" wrapText="1"/>
    </xf>
    <xf numFmtId="0" fontId="1" fillId="4" borderId="8" xfId="0" applyFont="1" applyFill="1" applyBorder="1" applyAlignment="1" applyProtection="1">
      <alignment horizontal="center" wrapText="1"/>
    </xf>
    <xf numFmtId="0" fontId="1" fillId="4" borderId="5" xfId="0" applyFont="1" applyFill="1" applyBorder="1" applyAlignment="1" applyProtection="1">
      <alignment horizontal="center" wrapText="1"/>
    </xf>
    <xf numFmtId="0" fontId="1" fillId="4" borderId="6" xfId="0" applyFont="1" applyFill="1" applyBorder="1" applyAlignment="1" applyProtection="1">
      <alignment horizontal="center" wrapText="1"/>
    </xf>
    <xf numFmtId="0" fontId="1" fillId="4" borderId="7" xfId="0" applyFont="1" applyFill="1" applyBorder="1" applyAlignment="1" applyProtection="1">
      <alignment horizontal="center" wrapText="1"/>
    </xf>
    <xf numFmtId="0" fontId="1" fillId="4" borderId="4" xfId="0" applyFont="1" applyFill="1" applyBorder="1" applyAlignment="1" applyProtection="1">
      <alignment horizontal="center" wrapText="1"/>
    </xf>
    <xf numFmtId="0" fontId="0" fillId="6" borderId="0" xfId="0" applyFill="1" applyAlignment="1">
      <alignment horizontal="center" vertical="center"/>
    </xf>
    <xf numFmtId="0" fontId="1" fillId="6" borderId="1" xfId="0" applyFont="1" applyFill="1" applyBorder="1" applyAlignment="1">
      <alignment horizontal="center" vertical="top" wrapText="1"/>
    </xf>
    <xf numFmtId="0" fontId="1" fillId="6" borderId="7" xfId="0" applyFont="1" applyFill="1" applyBorder="1" applyAlignment="1">
      <alignment horizontal="center" vertical="top" wrapText="1"/>
    </xf>
    <xf numFmtId="0" fontId="1" fillId="6" borderId="4" xfId="0" applyFont="1" applyFill="1" applyBorder="1" applyAlignment="1">
      <alignment horizontal="center" vertical="top" wrapText="1"/>
    </xf>
    <xf numFmtId="164" fontId="1" fillId="3" borderId="1" xfId="0" applyNumberFormat="1" applyFont="1" applyFill="1" applyBorder="1" applyAlignment="1">
      <alignment horizontal="center" vertical="center" wrapText="1"/>
    </xf>
    <xf numFmtId="164" fontId="1" fillId="3" borderId="3" xfId="0" applyNumberFormat="1" applyFont="1" applyFill="1" applyBorder="1" applyAlignment="1">
      <alignment horizontal="center" vertical="center" wrapText="1"/>
    </xf>
    <xf numFmtId="0" fontId="0" fillId="3" borderId="5" xfId="0" applyFill="1" applyBorder="1" applyAlignment="1">
      <alignment horizontal="center" vertical="center"/>
    </xf>
    <xf numFmtId="0" fontId="0" fillId="3" borderId="19" xfId="0" applyFill="1" applyBorder="1" applyAlignment="1">
      <alignment horizontal="center" vertical="center"/>
    </xf>
    <xf numFmtId="0" fontId="0" fillId="3" borderId="26" xfId="0" applyFill="1" applyBorder="1" applyAlignment="1">
      <alignment horizontal="center" vertical="center"/>
    </xf>
    <xf numFmtId="0" fontId="0" fillId="3" borderId="18" xfId="0" applyFill="1" applyBorder="1" applyAlignment="1">
      <alignment horizontal="center" vertical="center"/>
    </xf>
    <xf numFmtId="164" fontId="1" fillId="3" borderId="19" xfId="0" applyNumberFormat="1" applyFont="1" applyFill="1" applyBorder="1" applyAlignment="1">
      <alignment horizontal="center" vertical="center" wrapText="1"/>
    </xf>
    <xf numFmtId="164" fontId="1" fillId="3" borderId="18" xfId="0" applyNumberFormat="1" applyFont="1" applyFill="1" applyBorder="1" applyAlignment="1">
      <alignment horizontal="center" vertical="center" wrapText="1"/>
    </xf>
    <xf numFmtId="0" fontId="0" fillId="6" borderId="80" xfId="0" applyFill="1" applyBorder="1" applyAlignment="1">
      <alignment horizontal="center" vertical="center"/>
    </xf>
    <xf numFmtId="0" fontId="0" fillId="6" borderId="81" xfId="0" applyFill="1" applyBorder="1" applyAlignment="1">
      <alignment horizontal="center" vertical="center"/>
    </xf>
    <xf numFmtId="0" fontId="0" fillId="6" borderId="83" xfId="0" applyFill="1" applyBorder="1" applyAlignment="1">
      <alignment horizontal="center" vertical="center"/>
    </xf>
    <xf numFmtId="9" fontId="0" fillId="6" borderId="5" xfId="0" applyNumberFormat="1" applyFill="1" applyBorder="1" applyAlignment="1">
      <alignment horizontal="center" vertical="center"/>
    </xf>
  </cellXfs>
  <cellStyles count="4">
    <cellStyle name="Ausgabe" xfId="3" builtinId="21"/>
    <cellStyle name="Link" xfId="2" builtinId="8"/>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ad2/Desktop/PP%20Berechnung/Berechnung%20f&#252;r%20Auto%20,%20Velo%20und%20Motorradabstellpl&#228;tze_PPVO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2"/>
      <sheetName val="Abstellplätze"/>
      <sheetName val="Tabelle1"/>
      <sheetName val="Tabelle"/>
      <sheetName val="Berechnungsgrundlagen"/>
    </sheetNames>
    <sheetDataSet>
      <sheetData sheetId="0" refreshError="1"/>
      <sheetData sheetId="1" refreshError="1"/>
      <sheetData sheetId="2" refreshError="1"/>
      <sheetData sheetId="3">
        <row r="25">
          <cell r="B25" t="str">
            <v>Altstadt</v>
          </cell>
        </row>
        <row r="26">
          <cell r="B26" t="str">
            <v>Gebiet 1</v>
          </cell>
        </row>
        <row r="27">
          <cell r="B27" t="str">
            <v>Gebiet 2</v>
          </cell>
        </row>
        <row r="28">
          <cell r="B28" t="str">
            <v>Gebiet 3</v>
          </cell>
        </row>
        <row r="29">
          <cell r="B29" t="str">
            <v>Gebiet 4</v>
          </cell>
        </row>
      </sheetData>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dt.winterthur.ch/themen/leben-in-winterthur/planen-und-bauen/baubewilligungsverfahren/parkplatzberechnung/ftw-simplelayout-filelistingblock/reduktionsplan.pdf/download" TargetMode="External"/><Relationship Id="rId1" Type="http://schemas.openxmlformats.org/officeDocument/2006/relationships/hyperlink" Target="https://stadt.winterthur.ch/themen/leben-in-winterthur/planen-und-bauen/baubewilligungsverfahren/parkplatzberechnung"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CA76"/>
  <sheetViews>
    <sheetView tabSelected="1" zoomScale="95" zoomScaleNormal="100" zoomScalePageLayoutView="50" workbookViewId="0">
      <selection activeCell="C5" sqref="C5:I5"/>
    </sheetView>
  </sheetViews>
  <sheetFormatPr baseColWidth="10" defaultColWidth="3.125" defaultRowHeight="14.25" x14ac:dyDescent="0.2"/>
  <cols>
    <col min="1" max="1" width="0.625" style="211" customWidth="1"/>
    <col min="2" max="2" width="0.375" style="211" customWidth="1"/>
    <col min="3" max="3" width="7.875" style="211" bestFit="1" customWidth="1"/>
    <col min="4" max="7" width="3.125" style="211"/>
    <col min="8" max="8" width="2.75" style="211" customWidth="1"/>
    <col min="9" max="9" width="1.25" style="211" customWidth="1"/>
    <col min="10" max="10" width="6.875" style="211" customWidth="1"/>
    <col min="11" max="11" width="1" style="211" customWidth="1"/>
    <col min="12" max="12" width="4.625" style="211" customWidth="1"/>
    <col min="13" max="13" width="5" style="211" customWidth="1"/>
    <col min="14" max="14" width="6.375" style="211" customWidth="1"/>
    <col min="15" max="15" width="3.125" style="211"/>
    <col min="16" max="16" width="10.25" style="211" customWidth="1"/>
    <col min="17" max="17" width="10" style="211" customWidth="1"/>
    <col min="18" max="18" width="13.375" style="211" customWidth="1"/>
    <col min="19" max="19" width="8.875" style="211" customWidth="1"/>
    <col min="20" max="20" width="9.125" style="211" customWidth="1"/>
    <col min="21" max="21" width="1.125" style="211" customWidth="1"/>
    <col min="22" max="56" width="3.125" style="211"/>
    <col min="78" max="16384" width="3.125" style="211"/>
  </cols>
  <sheetData>
    <row r="1" spans="1:79" x14ac:dyDescent="0.2">
      <c r="A1" s="210"/>
      <c r="B1" s="210"/>
      <c r="D1" s="210"/>
      <c r="E1" s="210"/>
      <c r="F1" s="210"/>
      <c r="G1" s="210"/>
      <c r="H1" s="210"/>
      <c r="I1" s="210"/>
      <c r="J1" s="210"/>
      <c r="K1" s="210"/>
      <c r="L1" s="210"/>
      <c r="M1" s="210"/>
      <c r="N1" s="210"/>
      <c r="O1" s="210"/>
      <c r="P1" s="210"/>
      <c r="Q1" s="210"/>
      <c r="R1" s="210"/>
      <c r="S1" s="210"/>
      <c r="T1" s="210"/>
      <c r="U1" s="210"/>
      <c r="V1" s="210"/>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Z1" s="210"/>
    </row>
    <row r="2" spans="1:79" ht="15.75" x14ac:dyDescent="0.25">
      <c r="A2" s="210"/>
      <c r="B2" s="210"/>
      <c r="C2" s="212" t="s">
        <v>125</v>
      </c>
      <c r="D2" s="210"/>
      <c r="E2" s="210"/>
      <c r="F2" s="210"/>
      <c r="G2" s="210"/>
      <c r="H2" s="210"/>
      <c r="I2" s="210"/>
      <c r="J2" s="210"/>
      <c r="K2" s="210"/>
      <c r="L2" s="210"/>
      <c r="M2" s="210"/>
      <c r="N2" s="210"/>
      <c r="O2" s="210"/>
      <c r="P2" s="210"/>
      <c r="Q2" s="210"/>
      <c r="R2" s="210"/>
      <c r="S2" s="210"/>
      <c r="T2" s="210"/>
      <c r="U2" s="210"/>
      <c r="V2" s="210"/>
      <c r="W2" s="209"/>
      <c r="X2" s="428" t="s">
        <v>124</v>
      </c>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209"/>
      <c r="AW2" s="209"/>
      <c r="AX2" s="209"/>
      <c r="AY2" s="209"/>
      <c r="AZ2" s="209"/>
      <c r="BA2" s="209"/>
      <c r="BB2" s="209"/>
      <c r="BC2" s="209"/>
      <c r="BD2" s="209"/>
      <c r="BZ2" s="210"/>
    </row>
    <row r="3" spans="1:79" x14ac:dyDescent="0.2">
      <c r="A3" s="210"/>
      <c r="B3" s="210"/>
      <c r="C3" s="210"/>
      <c r="D3" s="210"/>
      <c r="E3" s="210"/>
      <c r="F3" s="210"/>
      <c r="G3" s="210"/>
      <c r="H3" s="210"/>
      <c r="I3" s="210"/>
      <c r="J3" s="210"/>
      <c r="K3" s="210"/>
      <c r="L3" s="210"/>
      <c r="M3" s="210"/>
      <c r="N3" s="210"/>
      <c r="O3" s="210"/>
      <c r="P3" s="210"/>
      <c r="Q3" s="210"/>
      <c r="R3" s="210"/>
      <c r="S3" s="210"/>
      <c r="T3" s="210"/>
      <c r="U3" s="210"/>
      <c r="V3" s="210"/>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Z3" s="210"/>
    </row>
    <row r="4" spans="1:79" ht="15" x14ac:dyDescent="0.25">
      <c r="A4" s="210"/>
      <c r="B4" s="210"/>
      <c r="C4" s="218" t="s">
        <v>83</v>
      </c>
      <c r="F4" s="210"/>
      <c r="G4" s="210"/>
      <c r="H4" s="210"/>
      <c r="I4" s="210"/>
      <c r="J4" s="210"/>
      <c r="K4" s="210"/>
      <c r="L4" s="210"/>
      <c r="M4" s="210"/>
      <c r="N4" s="210"/>
      <c r="O4" s="210"/>
      <c r="P4" s="210"/>
      <c r="Q4" s="210"/>
      <c r="R4" s="210"/>
      <c r="S4" s="210"/>
      <c r="T4" s="210"/>
      <c r="U4" s="210"/>
      <c r="V4" s="210"/>
      <c r="W4" s="209"/>
      <c r="X4" s="276" t="s">
        <v>118</v>
      </c>
      <c r="Y4" s="216"/>
      <c r="Z4" s="216"/>
      <c r="AA4" s="217"/>
      <c r="AB4" s="209"/>
      <c r="AC4" s="209"/>
      <c r="AD4" s="209"/>
      <c r="AE4" s="209"/>
      <c r="AF4" s="209"/>
      <c r="AG4" s="209"/>
      <c r="AH4" s="209"/>
      <c r="AI4" s="209"/>
      <c r="AJ4" s="209"/>
      <c r="AK4" s="209"/>
      <c r="AL4" s="216" t="s">
        <v>82</v>
      </c>
      <c r="AM4" s="209"/>
      <c r="AN4" s="209"/>
      <c r="AO4" s="209"/>
      <c r="AP4" s="209"/>
      <c r="AQ4" s="209"/>
      <c r="AR4" s="209"/>
      <c r="AS4" s="209"/>
      <c r="AT4" s="209"/>
      <c r="AU4" s="209"/>
      <c r="AV4" s="209"/>
      <c r="AW4" s="209"/>
      <c r="AX4" s="209"/>
      <c r="AY4" s="209"/>
      <c r="AZ4" s="209"/>
      <c r="BA4" s="209"/>
      <c r="BB4" s="209"/>
      <c r="BC4" s="209"/>
      <c r="BD4" s="209"/>
      <c r="BZ4" s="210"/>
    </row>
    <row r="5" spans="1:79" x14ac:dyDescent="0.2">
      <c r="A5" s="210"/>
      <c r="B5" s="210"/>
      <c r="C5" s="452"/>
      <c r="D5" s="452"/>
      <c r="E5" s="452"/>
      <c r="F5" s="452"/>
      <c r="G5" s="452"/>
      <c r="H5" s="452"/>
      <c r="I5" s="452"/>
      <c r="K5" s="343" t="s">
        <v>168</v>
      </c>
      <c r="L5" s="210"/>
      <c r="M5" s="210"/>
      <c r="N5" s="210"/>
      <c r="O5" s="210"/>
      <c r="P5" s="210"/>
      <c r="Q5" s="210"/>
      <c r="R5" s="210"/>
      <c r="S5" s="210"/>
      <c r="T5" s="210"/>
      <c r="U5" s="210"/>
      <c r="V5" s="210"/>
      <c r="W5" s="209"/>
      <c r="X5" s="394" t="s">
        <v>41</v>
      </c>
      <c r="Y5" s="394"/>
      <c r="Z5" s="394"/>
      <c r="AA5" s="394"/>
      <c r="AB5" s="394"/>
      <c r="AC5" s="394"/>
      <c r="AD5" s="394"/>
      <c r="AE5" s="394"/>
      <c r="AF5" s="394"/>
      <c r="AG5" s="209"/>
      <c r="AH5" s="209"/>
      <c r="AI5" s="209"/>
      <c r="AJ5" s="209"/>
      <c r="AK5" s="209"/>
      <c r="AL5" s="394" t="s">
        <v>52</v>
      </c>
      <c r="AM5" s="394"/>
      <c r="AN5" s="394"/>
      <c r="AO5" s="394"/>
      <c r="AP5" s="394"/>
      <c r="AQ5" s="394"/>
      <c r="AR5" s="394"/>
      <c r="AS5" s="209"/>
      <c r="AT5" s="209"/>
      <c r="AU5" s="209"/>
      <c r="AV5" s="209"/>
      <c r="AW5" s="209"/>
      <c r="AX5" s="209"/>
      <c r="AY5" s="209"/>
      <c r="AZ5" s="209"/>
      <c r="BA5" s="209"/>
      <c r="BB5" s="209"/>
      <c r="BC5" s="209"/>
      <c r="BD5" s="209"/>
      <c r="BZ5" s="210"/>
      <c r="CA5" s="210"/>
    </row>
    <row r="6" spans="1:79" x14ac:dyDescent="0.2">
      <c r="A6" s="210"/>
      <c r="B6" s="210"/>
      <c r="C6" s="210"/>
      <c r="D6" s="210"/>
      <c r="E6" s="210"/>
      <c r="F6" s="210"/>
      <c r="G6" s="210"/>
      <c r="H6" s="210"/>
      <c r="I6" s="210"/>
      <c r="J6" s="210"/>
      <c r="K6" s="210"/>
      <c r="L6" s="210"/>
      <c r="M6" s="210"/>
      <c r="N6" s="210"/>
      <c r="O6" s="210"/>
      <c r="P6" s="210"/>
      <c r="Q6" s="210"/>
      <c r="R6" s="210"/>
      <c r="S6" s="210"/>
      <c r="T6" s="210"/>
      <c r="U6" s="210"/>
      <c r="V6" s="210"/>
      <c r="W6" s="209"/>
      <c r="X6" s="277"/>
      <c r="Y6" s="277"/>
      <c r="Z6" s="277"/>
      <c r="AA6" s="277"/>
      <c r="AB6" s="277"/>
      <c r="AC6" s="277"/>
      <c r="AD6" s="277"/>
      <c r="AE6" s="277"/>
      <c r="AF6" s="277"/>
      <c r="AG6" s="209"/>
      <c r="AH6" s="209"/>
      <c r="AI6" s="209"/>
      <c r="AJ6" s="209"/>
      <c r="AK6" s="209"/>
      <c r="AL6" s="278"/>
      <c r="AM6" s="277"/>
      <c r="AN6" s="277"/>
      <c r="AO6" s="277"/>
      <c r="AP6" s="277"/>
      <c r="AQ6" s="277"/>
      <c r="AR6" s="277"/>
      <c r="AS6" s="209"/>
      <c r="AT6" s="209"/>
      <c r="AU6" s="209"/>
      <c r="AV6" s="209"/>
      <c r="AW6" s="209"/>
      <c r="AX6" s="209"/>
      <c r="AY6" s="209"/>
      <c r="AZ6" s="209"/>
      <c r="BA6" s="209"/>
      <c r="BB6" s="209"/>
      <c r="BC6" s="209"/>
      <c r="BD6" s="209"/>
      <c r="BZ6" s="210"/>
    </row>
    <row r="7" spans="1:79" ht="14.1" customHeight="1" x14ac:dyDescent="0.2">
      <c r="A7" s="210"/>
      <c r="B7" s="210"/>
      <c r="C7" s="220"/>
      <c r="D7" s="220"/>
      <c r="E7" s="220"/>
      <c r="F7" s="220"/>
      <c r="G7" s="220"/>
      <c r="H7" s="220"/>
      <c r="I7" s="220"/>
      <c r="J7" s="220"/>
      <c r="K7" s="220"/>
      <c r="L7" s="220"/>
      <c r="M7" s="220"/>
      <c r="N7" s="220"/>
      <c r="O7" s="220"/>
      <c r="P7" s="220"/>
      <c r="Q7" s="432" t="s">
        <v>84</v>
      </c>
      <c r="R7" s="434" t="s">
        <v>85</v>
      </c>
      <c r="S7" s="409" t="s">
        <v>169</v>
      </c>
      <c r="T7" s="409"/>
      <c r="U7" s="210"/>
      <c r="V7" s="210"/>
      <c r="W7" s="209"/>
      <c r="X7" s="209"/>
      <c r="Y7" s="209"/>
      <c r="Z7" s="209"/>
      <c r="AA7" s="209"/>
      <c r="AB7" s="209"/>
      <c r="AC7" s="209"/>
      <c r="AD7" s="209"/>
      <c r="AE7" s="209"/>
      <c r="AF7" s="209"/>
      <c r="AG7" s="209"/>
      <c r="AH7" s="209"/>
      <c r="AI7" s="209"/>
      <c r="AJ7" s="209"/>
      <c r="AK7" s="209"/>
      <c r="AL7" s="279"/>
      <c r="AM7" s="209"/>
      <c r="AN7" s="209"/>
      <c r="AO7" s="209"/>
      <c r="AP7" s="209"/>
      <c r="AQ7" s="209"/>
      <c r="AR7" s="209"/>
      <c r="AS7" s="209"/>
      <c r="AT7" s="209"/>
      <c r="AU7" s="209"/>
      <c r="AV7" s="209"/>
      <c r="AW7" s="209"/>
      <c r="AX7" s="209"/>
      <c r="AY7" s="209"/>
      <c r="AZ7" s="209"/>
      <c r="BA7" s="209"/>
      <c r="BB7" s="209"/>
      <c r="BC7" s="209"/>
      <c r="BD7" s="209"/>
      <c r="BZ7" s="210"/>
    </row>
    <row r="8" spans="1:79" ht="15" x14ac:dyDescent="0.25">
      <c r="A8" s="210"/>
      <c r="B8" s="210"/>
      <c r="C8" s="221" t="s">
        <v>0</v>
      </c>
      <c r="D8" s="222"/>
      <c r="E8" s="222"/>
      <c r="F8" s="222"/>
      <c r="G8" s="222"/>
      <c r="H8" s="222"/>
      <c r="I8" s="223"/>
      <c r="J8" s="220"/>
      <c r="K8" s="220"/>
      <c r="L8" s="220"/>
      <c r="M8" s="220"/>
      <c r="N8" s="220"/>
      <c r="O8" s="220"/>
      <c r="P8" s="220"/>
      <c r="Q8" s="433"/>
      <c r="R8" s="435"/>
      <c r="S8" s="409"/>
      <c r="T8" s="409"/>
      <c r="U8" s="210"/>
      <c r="V8" s="210"/>
      <c r="W8" s="209"/>
      <c r="X8" s="396" t="s">
        <v>119</v>
      </c>
      <c r="Y8" s="396"/>
      <c r="Z8" s="396"/>
      <c r="AA8" s="396"/>
      <c r="AB8" s="396"/>
      <c r="AC8" s="396"/>
      <c r="AD8" s="396"/>
      <c r="AE8" s="396"/>
      <c r="AF8" s="396"/>
      <c r="AG8" s="396"/>
      <c r="AH8" s="396"/>
      <c r="AI8" s="396"/>
      <c r="AJ8" s="209"/>
      <c r="AK8" s="209"/>
      <c r="AL8" s="209"/>
      <c r="AM8" s="209"/>
      <c r="AN8" s="209"/>
      <c r="AO8" s="209"/>
      <c r="AP8" s="209"/>
      <c r="AQ8" s="209"/>
      <c r="AR8" s="209"/>
      <c r="AS8" s="209"/>
      <c r="AT8" s="209"/>
      <c r="AU8" s="209"/>
      <c r="AV8" s="209"/>
      <c r="AW8" s="209"/>
      <c r="AX8" s="209"/>
      <c r="AY8" s="209"/>
      <c r="AZ8" s="209"/>
      <c r="BA8" s="209"/>
      <c r="BB8" s="209"/>
      <c r="BC8" s="209"/>
      <c r="BD8" s="209"/>
      <c r="BZ8" s="210"/>
    </row>
    <row r="9" spans="1:79" ht="14.1" customHeight="1" x14ac:dyDescent="0.2">
      <c r="A9" s="210"/>
      <c r="B9" s="210"/>
      <c r="C9" s="430" t="s">
        <v>68</v>
      </c>
      <c r="D9" s="431"/>
      <c r="E9" s="431"/>
      <c r="F9" s="431"/>
      <c r="G9" s="431"/>
      <c r="H9" s="431"/>
      <c r="I9" s="431"/>
      <c r="J9" s="224" t="s">
        <v>17</v>
      </c>
      <c r="K9" s="225"/>
      <c r="L9" s="225"/>
      <c r="M9" s="225"/>
      <c r="N9" s="225"/>
      <c r="O9" s="225"/>
      <c r="P9" s="225"/>
      <c r="Q9" s="226"/>
      <c r="R9" s="227"/>
      <c r="S9" s="410"/>
      <c r="T9" s="410"/>
      <c r="U9" s="210"/>
      <c r="V9" s="210"/>
      <c r="W9" s="209"/>
      <c r="X9" s="401" t="s">
        <v>86</v>
      </c>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209"/>
      <c r="AX9" s="209"/>
      <c r="AY9" s="209"/>
      <c r="AZ9" s="209"/>
      <c r="BA9" s="209"/>
      <c r="BB9" s="209"/>
      <c r="BC9" s="209"/>
      <c r="BD9" s="209"/>
      <c r="BZ9" s="210"/>
    </row>
    <row r="10" spans="1:79" ht="15" x14ac:dyDescent="0.25">
      <c r="A10" s="210"/>
      <c r="B10" s="210"/>
      <c r="C10" s="436" t="s">
        <v>87</v>
      </c>
      <c r="D10" s="437"/>
      <c r="E10" s="437"/>
      <c r="F10" s="437"/>
      <c r="G10" s="437"/>
      <c r="H10" s="437"/>
      <c r="I10" s="437"/>
      <c r="J10" s="405" t="s">
        <v>7</v>
      </c>
      <c r="K10" s="406"/>
      <c r="L10" s="406"/>
      <c r="M10" s="406"/>
      <c r="N10" s="406"/>
      <c r="O10" s="406"/>
      <c r="P10" s="407"/>
      <c r="Q10" s="228"/>
      <c r="R10" s="229"/>
      <c r="S10" s="411"/>
      <c r="T10" s="412"/>
      <c r="U10" s="210"/>
      <c r="V10" s="210"/>
      <c r="W10" s="209"/>
      <c r="X10" s="401" t="s">
        <v>117</v>
      </c>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209"/>
      <c r="AX10" s="209"/>
      <c r="AY10" s="209"/>
      <c r="AZ10" s="209"/>
      <c r="BA10" s="209"/>
      <c r="BB10" s="209"/>
      <c r="BC10" s="209"/>
      <c r="BD10" s="209"/>
      <c r="BZ10" s="210"/>
    </row>
    <row r="11" spans="1:79" x14ac:dyDescent="0.2">
      <c r="A11" s="210"/>
      <c r="B11" s="210"/>
      <c r="C11" s="438"/>
      <c r="D11" s="439"/>
      <c r="E11" s="439"/>
      <c r="F11" s="439"/>
      <c r="G11" s="439"/>
      <c r="H11" s="439"/>
      <c r="I11" s="439"/>
      <c r="J11" s="398" t="s">
        <v>127</v>
      </c>
      <c r="K11" s="399"/>
      <c r="L11" s="399"/>
      <c r="M11" s="399"/>
      <c r="N11" s="399"/>
      <c r="O11" s="399"/>
      <c r="P11" s="400"/>
      <c r="Q11" s="230"/>
      <c r="R11" s="231"/>
      <c r="S11" s="413"/>
      <c r="T11" s="414"/>
      <c r="U11" s="210"/>
      <c r="V11" s="210"/>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Z11" s="210"/>
    </row>
    <row r="12" spans="1:79" ht="14.1" customHeight="1" x14ac:dyDescent="0.25">
      <c r="A12" s="210"/>
      <c r="B12" s="210"/>
      <c r="C12" s="440"/>
      <c r="D12" s="441"/>
      <c r="E12" s="441"/>
      <c r="F12" s="441"/>
      <c r="G12" s="441"/>
      <c r="H12" s="441"/>
      <c r="I12" s="441"/>
      <c r="J12" s="402" t="s">
        <v>88</v>
      </c>
      <c r="K12" s="403"/>
      <c r="L12" s="403"/>
      <c r="M12" s="403"/>
      <c r="N12" s="403"/>
      <c r="O12" s="403"/>
      <c r="P12" s="404"/>
      <c r="Q12" s="232"/>
      <c r="R12" s="233"/>
      <c r="S12" s="415"/>
      <c r="T12" s="416"/>
      <c r="U12" s="210"/>
      <c r="V12" s="210"/>
      <c r="W12" s="209"/>
      <c r="X12" s="396" t="s">
        <v>126</v>
      </c>
      <c r="Y12" s="396"/>
      <c r="Z12" s="396"/>
      <c r="AA12" s="396"/>
      <c r="AB12" s="396"/>
      <c r="AC12" s="396"/>
      <c r="AD12" s="396"/>
      <c r="AE12" s="396"/>
      <c r="AF12" s="396"/>
      <c r="AG12" s="396"/>
      <c r="AH12" s="396"/>
      <c r="AI12" s="396"/>
      <c r="AJ12" s="396"/>
      <c r="AK12" s="209"/>
      <c r="AL12" s="209"/>
      <c r="AM12" s="209"/>
      <c r="AN12" s="209"/>
      <c r="AO12" s="209"/>
      <c r="AP12" s="209"/>
      <c r="AQ12" s="209"/>
      <c r="AR12" s="209"/>
      <c r="AS12" s="209"/>
      <c r="AT12" s="209"/>
      <c r="AU12" s="209"/>
      <c r="AV12" s="209"/>
      <c r="AW12" s="209"/>
      <c r="AX12" s="209"/>
      <c r="AY12" s="209"/>
      <c r="AZ12" s="209"/>
      <c r="BA12" s="209"/>
      <c r="BB12" s="209"/>
      <c r="BC12" s="209"/>
      <c r="BD12" s="209"/>
      <c r="BZ12" s="210"/>
    </row>
    <row r="13" spans="1:79" x14ac:dyDescent="0.2">
      <c r="A13" s="210"/>
      <c r="B13" s="210"/>
      <c r="C13" s="436" t="s">
        <v>9</v>
      </c>
      <c r="D13" s="437"/>
      <c r="E13" s="437"/>
      <c r="F13" s="437"/>
      <c r="G13" s="437"/>
      <c r="H13" s="437"/>
      <c r="I13" s="437"/>
      <c r="J13" s="405" t="s">
        <v>10</v>
      </c>
      <c r="K13" s="406"/>
      <c r="L13" s="406"/>
      <c r="M13" s="406"/>
      <c r="N13" s="406"/>
      <c r="O13" s="406"/>
      <c r="P13" s="407"/>
      <c r="Q13" s="234"/>
      <c r="R13" s="235"/>
      <c r="S13" s="417"/>
      <c r="T13" s="418"/>
      <c r="U13" s="210"/>
      <c r="V13" s="210"/>
      <c r="W13" s="209"/>
      <c r="X13" s="395" t="s">
        <v>113</v>
      </c>
      <c r="Y13" s="395"/>
      <c r="Z13" s="395"/>
      <c r="AA13" s="395"/>
      <c r="AB13" s="395"/>
      <c r="AC13" s="395"/>
      <c r="AD13" s="395"/>
      <c r="AE13" s="395"/>
      <c r="AF13" s="395"/>
      <c r="AG13" s="395"/>
      <c r="AH13" s="395"/>
      <c r="AI13" s="395"/>
      <c r="AJ13" s="395"/>
      <c r="AK13" s="395"/>
      <c r="AL13" s="395"/>
      <c r="AM13" s="395"/>
      <c r="AN13" s="395"/>
      <c r="AO13" s="395"/>
      <c r="AP13" s="395"/>
      <c r="AQ13" s="395"/>
      <c r="AR13" s="395"/>
      <c r="AS13" s="395"/>
      <c r="AT13" s="395"/>
      <c r="AU13" s="395"/>
      <c r="AV13" s="395"/>
      <c r="AW13" s="209"/>
      <c r="AX13" s="209"/>
      <c r="AY13" s="209"/>
      <c r="AZ13" s="209"/>
      <c r="BA13" s="209"/>
      <c r="BB13" s="209"/>
      <c r="BC13" s="209"/>
      <c r="BD13" s="209"/>
      <c r="BZ13" s="210"/>
    </row>
    <row r="14" spans="1:79" x14ac:dyDescent="0.2">
      <c r="A14" s="210"/>
      <c r="B14" s="210"/>
      <c r="C14" s="438"/>
      <c r="D14" s="439"/>
      <c r="E14" s="439"/>
      <c r="F14" s="439"/>
      <c r="G14" s="439"/>
      <c r="H14" s="439"/>
      <c r="I14" s="439"/>
      <c r="J14" s="398" t="s">
        <v>11</v>
      </c>
      <c r="K14" s="399"/>
      <c r="L14" s="399"/>
      <c r="M14" s="399"/>
      <c r="N14" s="399"/>
      <c r="O14" s="399"/>
      <c r="P14" s="408"/>
      <c r="Q14" s="156"/>
      <c r="R14" s="236"/>
      <c r="S14" s="419"/>
      <c r="T14" s="420"/>
      <c r="U14" s="210"/>
      <c r="V14" s="210"/>
      <c r="W14" s="209"/>
      <c r="X14" s="395"/>
      <c r="Y14" s="395"/>
      <c r="Z14" s="395"/>
      <c r="AA14" s="395"/>
      <c r="AB14" s="395"/>
      <c r="AC14" s="395"/>
      <c r="AD14" s="395"/>
      <c r="AE14" s="395"/>
      <c r="AF14" s="395"/>
      <c r="AG14" s="395"/>
      <c r="AH14" s="395"/>
      <c r="AI14" s="395"/>
      <c r="AJ14" s="395"/>
      <c r="AK14" s="395"/>
      <c r="AL14" s="395"/>
      <c r="AM14" s="395"/>
      <c r="AN14" s="395"/>
      <c r="AO14" s="395"/>
      <c r="AP14" s="395"/>
      <c r="AQ14" s="395"/>
      <c r="AR14" s="395"/>
      <c r="AS14" s="395"/>
      <c r="AT14" s="395"/>
      <c r="AU14" s="395"/>
      <c r="AV14" s="395"/>
      <c r="AW14" s="209"/>
      <c r="AX14" s="209"/>
      <c r="AY14" s="209"/>
      <c r="AZ14" s="209"/>
      <c r="BA14" s="209"/>
      <c r="BB14" s="209"/>
      <c r="BC14" s="209"/>
      <c r="BD14" s="209"/>
      <c r="BZ14" s="210"/>
    </row>
    <row r="15" spans="1:79" x14ac:dyDescent="0.2">
      <c r="A15" s="210"/>
      <c r="B15" s="210"/>
      <c r="C15" s="440"/>
      <c r="D15" s="441"/>
      <c r="E15" s="441"/>
      <c r="F15" s="441"/>
      <c r="G15" s="441"/>
      <c r="H15" s="441"/>
      <c r="I15" s="441"/>
      <c r="J15" s="402" t="s">
        <v>12</v>
      </c>
      <c r="K15" s="403"/>
      <c r="L15" s="403"/>
      <c r="M15" s="403"/>
      <c r="N15" s="403"/>
      <c r="O15" s="403"/>
      <c r="P15" s="404"/>
      <c r="Q15" s="237"/>
      <c r="R15" s="238"/>
      <c r="S15" s="421"/>
      <c r="T15" s="422"/>
      <c r="U15" s="210"/>
      <c r="V15" s="210"/>
      <c r="W15" s="209"/>
      <c r="X15" s="397" t="s">
        <v>114</v>
      </c>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209"/>
      <c r="AX15" s="209"/>
      <c r="AY15" s="209"/>
      <c r="AZ15" s="209"/>
      <c r="BA15" s="209"/>
      <c r="BB15" s="209"/>
      <c r="BC15" s="209"/>
      <c r="BD15" s="209"/>
      <c r="BZ15" s="210"/>
    </row>
    <row r="16" spans="1:79" ht="20.100000000000001" customHeight="1" x14ac:dyDescent="0.2">
      <c r="A16" s="210"/>
      <c r="B16" s="210"/>
      <c r="C16" s="442" t="s">
        <v>141</v>
      </c>
      <c r="D16" s="443"/>
      <c r="E16" s="443"/>
      <c r="F16" s="443"/>
      <c r="G16" s="443"/>
      <c r="H16" s="443"/>
      <c r="I16" s="443"/>
      <c r="J16" s="405" t="s">
        <v>128</v>
      </c>
      <c r="K16" s="406"/>
      <c r="L16" s="406"/>
      <c r="M16" s="406"/>
      <c r="N16" s="406"/>
      <c r="O16" s="406"/>
      <c r="P16" s="407"/>
      <c r="Q16" s="239"/>
      <c r="R16" s="240"/>
      <c r="S16" s="423"/>
      <c r="T16" s="424"/>
      <c r="U16" s="210"/>
      <c r="V16" s="210"/>
      <c r="W16" s="209"/>
      <c r="X16" s="397" t="s">
        <v>115</v>
      </c>
      <c r="Y16" s="397"/>
      <c r="Z16" s="397"/>
      <c r="AA16" s="397"/>
      <c r="AB16" s="397"/>
      <c r="AC16" s="397"/>
      <c r="AD16" s="397"/>
      <c r="AE16" s="397"/>
      <c r="AF16" s="397"/>
      <c r="AG16" s="397"/>
      <c r="AH16" s="397"/>
      <c r="AI16" s="397"/>
      <c r="AJ16" s="397"/>
      <c r="AK16" s="397"/>
      <c r="AL16" s="397"/>
      <c r="AM16" s="397"/>
      <c r="AN16" s="397"/>
      <c r="AO16" s="397"/>
      <c r="AP16" s="397"/>
      <c r="AQ16" s="397"/>
      <c r="AR16" s="397"/>
      <c r="AS16" s="397"/>
      <c r="AT16" s="397"/>
      <c r="AU16" s="397"/>
      <c r="AV16" s="397"/>
      <c r="AW16" s="209"/>
      <c r="AX16" s="209"/>
      <c r="AY16" s="209"/>
      <c r="AZ16" s="209"/>
      <c r="BA16" s="209"/>
      <c r="BB16" s="209"/>
      <c r="BC16" s="209"/>
      <c r="BD16" s="209"/>
      <c r="BZ16" s="210"/>
    </row>
    <row r="17" spans="1:79" x14ac:dyDescent="0.2">
      <c r="A17" s="210"/>
      <c r="B17" s="210"/>
      <c r="C17" s="444"/>
      <c r="D17" s="445"/>
      <c r="E17" s="445"/>
      <c r="F17" s="445"/>
      <c r="G17" s="445"/>
      <c r="H17" s="445"/>
      <c r="I17" s="445"/>
      <c r="J17" s="398" t="s">
        <v>89</v>
      </c>
      <c r="K17" s="399"/>
      <c r="L17" s="399"/>
      <c r="M17" s="399"/>
      <c r="N17" s="399"/>
      <c r="O17" s="399"/>
      <c r="P17" s="400"/>
      <c r="Q17" s="230"/>
      <c r="R17" s="241"/>
      <c r="S17" s="413"/>
      <c r="T17" s="414"/>
      <c r="U17" s="210"/>
      <c r="V17" s="210"/>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Z17" s="210"/>
    </row>
    <row r="18" spans="1:79" ht="15" x14ac:dyDescent="0.25">
      <c r="A18" s="210"/>
      <c r="B18" s="210"/>
      <c r="C18" s="444"/>
      <c r="D18" s="445"/>
      <c r="E18" s="445"/>
      <c r="F18" s="445"/>
      <c r="G18" s="445"/>
      <c r="H18" s="445"/>
      <c r="I18" s="445"/>
      <c r="J18" s="398" t="s">
        <v>140</v>
      </c>
      <c r="K18" s="399"/>
      <c r="L18" s="399"/>
      <c r="M18" s="399"/>
      <c r="N18" s="399"/>
      <c r="O18" s="399"/>
      <c r="P18" s="400"/>
      <c r="Q18" s="242"/>
      <c r="R18" s="241"/>
      <c r="S18" s="413"/>
      <c r="T18" s="414"/>
      <c r="U18" s="210"/>
      <c r="V18" s="210"/>
      <c r="W18" s="209"/>
      <c r="X18" s="396" t="s">
        <v>120</v>
      </c>
      <c r="Y18" s="396"/>
      <c r="Z18" s="396"/>
      <c r="AA18" s="396"/>
      <c r="AB18" s="396"/>
      <c r="AC18" s="396"/>
      <c r="AD18" s="396"/>
      <c r="AE18" s="396"/>
      <c r="AF18" s="396"/>
      <c r="AG18" s="396"/>
      <c r="AH18" s="396"/>
      <c r="AI18" s="396"/>
      <c r="AJ18" s="396"/>
      <c r="AK18" s="396"/>
      <c r="AL18" s="396"/>
      <c r="AM18" s="396"/>
      <c r="AN18" s="396"/>
      <c r="AO18" s="396"/>
      <c r="AP18" s="396"/>
      <c r="AQ18" s="396"/>
      <c r="AR18" s="396"/>
      <c r="AS18" s="209"/>
      <c r="AT18" s="209"/>
      <c r="AU18" s="209"/>
      <c r="AV18" s="209"/>
      <c r="AW18" s="209"/>
      <c r="AX18" s="209"/>
      <c r="AY18" s="209"/>
      <c r="AZ18" s="209"/>
      <c r="BA18" s="209"/>
      <c r="BB18" s="209"/>
      <c r="BC18" s="209"/>
      <c r="BD18" s="209"/>
      <c r="BZ18" s="210"/>
    </row>
    <row r="19" spans="1:79" x14ac:dyDescent="0.2">
      <c r="A19" s="210"/>
      <c r="B19" s="210"/>
      <c r="C19" s="444"/>
      <c r="D19" s="445"/>
      <c r="E19" s="445"/>
      <c r="F19" s="445"/>
      <c r="G19" s="445"/>
      <c r="H19" s="445"/>
      <c r="I19" s="445"/>
      <c r="J19" s="398" t="s">
        <v>90</v>
      </c>
      <c r="K19" s="399"/>
      <c r="L19" s="399"/>
      <c r="M19" s="399"/>
      <c r="N19" s="399"/>
      <c r="O19" s="399"/>
      <c r="P19" s="400"/>
      <c r="Q19" s="243"/>
      <c r="R19" s="241"/>
      <c r="S19" s="415"/>
      <c r="T19" s="416"/>
      <c r="U19" s="210"/>
      <c r="V19" s="210"/>
      <c r="W19" s="209"/>
      <c r="X19" s="401" t="s">
        <v>138</v>
      </c>
      <c r="Y19" s="401"/>
      <c r="Z19" s="401"/>
      <c r="AA19" s="401"/>
      <c r="AB19" s="401"/>
      <c r="AC19" s="401"/>
      <c r="AD19" s="401"/>
      <c r="AE19" s="401"/>
      <c r="AF19" s="401"/>
      <c r="AG19" s="401"/>
      <c r="AH19" s="401"/>
      <c r="AI19" s="401"/>
      <c r="AJ19" s="401"/>
      <c r="AK19" s="401"/>
      <c r="AL19" s="401"/>
      <c r="AM19" s="401"/>
      <c r="AN19" s="401"/>
      <c r="AO19" s="401"/>
      <c r="AP19" s="401"/>
      <c r="AQ19" s="401"/>
      <c r="AR19" s="401"/>
      <c r="AS19" s="401"/>
      <c r="AT19" s="401"/>
      <c r="AU19" s="401"/>
      <c r="AV19" s="401"/>
      <c r="AW19" s="401"/>
      <c r="AX19" s="401"/>
      <c r="AY19" s="401"/>
      <c r="AZ19" s="401"/>
      <c r="BA19" s="401"/>
      <c r="BB19" s="401"/>
      <c r="BC19" s="209"/>
      <c r="BD19" s="209"/>
      <c r="BZ19" s="210"/>
    </row>
    <row r="20" spans="1:79" x14ac:dyDescent="0.2">
      <c r="A20" s="210"/>
      <c r="B20" s="210"/>
      <c r="C20" s="446"/>
      <c r="D20" s="447"/>
      <c r="E20" s="447"/>
      <c r="F20" s="447"/>
      <c r="G20" s="447"/>
      <c r="H20" s="447"/>
      <c r="I20" s="447"/>
      <c r="J20" s="402" t="s">
        <v>16</v>
      </c>
      <c r="K20" s="403"/>
      <c r="L20" s="403"/>
      <c r="M20" s="403"/>
      <c r="N20" s="403"/>
      <c r="O20" s="403"/>
      <c r="P20" s="404"/>
      <c r="Q20" s="232"/>
      <c r="R20" s="233"/>
      <c r="S20" s="415"/>
      <c r="T20" s="416"/>
      <c r="U20" s="210"/>
      <c r="V20" s="210"/>
      <c r="W20" s="209"/>
      <c r="X20" s="401" t="s">
        <v>139</v>
      </c>
      <c r="Y20" s="401"/>
      <c r="Z20" s="401"/>
      <c r="AA20" s="401"/>
      <c r="AB20" s="401"/>
      <c r="AC20" s="401"/>
      <c r="AD20" s="401"/>
      <c r="AE20" s="401"/>
      <c r="AF20" s="401"/>
      <c r="AG20" s="401"/>
      <c r="AH20" s="401"/>
      <c r="AI20" s="401"/>
      <c r="AJ20" s="401"/>
      <c r="AK20" s="401"/>
      <c r="AL20" s="401"/>
      <c r="AM20" s="401"/>
      <c r="AN20" s="401"/>
      <c r="AO20" s="401"/>
      <c r="AP20" s="401"/>
      <c r="AQ20" s="401"/>
      <c r="AR20" s="401"/>
      <c r="AS20" s="401"/>
      <c r="AT20" s="401"/>
      <c r="AU20" s="401"/>
      <c r="AV20" s="401"/>
      <c r="AW20" s="401"/>
      <c r="AX20" s="401"/>
      <c r="AY20" s="401"/>
      <c r="AZ20" s="401"/>
      <c r="BA20" s="209"/>
      <c r="BB20" s="209"/>
      <c r="BC20" s="209"/>
      <c r="BD20" s="209"/>
      <c r="BZ20" s="210"/>
    </row>
    <row r="21" spans="1:79" x14ac:dyDescent="0.2">
      <c r="A21" s="210"/>
      <c r="B21" s="210"/>
      <c r="C21" s="210"/>
      <c r="D21" s="210"/>
      <c r="E21" s="210"/>
      <c r="F21" s="210"/>
      <c r="G21" s="210"/>
      <c r="H21" s="210"/>
      <c r="I21" s="210"/>
      <c r="J21" s="210"/>
      <c r="K21" s="210"/>
      <c r="L21" s="210"/>
      <c r="M21" s="210"/>
      <c r="N21" s="210"/>
      <c r="O21" s="210"/>
      <c r="P21" s="210"/>
      <c r="Q21" s="210"/>
      <c r="R21" s="210"/>
      <c r="S21" s="210"/>
      <c r="T21" s="210"/>
      <c r="U21" s="210"/>
      <c r="V21" s="210"/>
      <c r="W21" s="209"/>
      <c r="X21" s="209" t="s">
        <v>134</v>
      </c>
      <c r="Y21" s="401" t="s">
        <v>91</v>
      </c>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209"/>
      <c r="AW21" s="209"/>
      <c r="AX21" s="209"/>
      <c r="AY21" s="209"/>
      <c r="AZ21" s="209"/>
      <c r="BA21" s="209"/>
      <c r="BB21" s="209"/>
      <c r="BC21" s="209"/>
      <c r="BD21" s="209"/>
      <c r="BZ21" s="210"/>
    </row>
    <row r="22" spans="1:79" ht="15" thickBot="1" x14ac:dyDescent="0.25">
      <c r="A22" s="210"/>
      <c r="B22" s="210"/>
      <c r="C22" s="210"/>
      <c r="D22" s="210"/>
      <c r="E22" s="210"/>
      <c r="F22" s="210"/>
      <c r="G22" s="210"/>
      <c r="H22" s="210"/>
      <c r="I22" s="210"/>
      <c r="J22" s="210"/>
      <c r="K22" s="210"/>
      <c r="L22" s="210"/>
      <c r="M22" s="210"/>
      <c r="N22" s="210"/>
      <c r="O22" s="427" t="s">
        <v>145</v>
      </c>
      <c r="P22" s="427"/>
      <c r="Q22" s="427"/>
      <c r="R22" s="427"/>
      <c r="S22" s="280" t="s">
        <v>40</v>
      </c>
      <c r="T22" s="280"/>
      <c r="U22" s="210"/>
      <c r="V22" s="210"/>
      <c r="W22" s="209"/>
      <c r="X22" s="209" t="s">
        <v>135</v>
      </c>
      <c r="Y22" s="401" t="s">
        <v>92</v>
      </c>
      <c r="Z22" s="401"/>
      <c r="AA22" s="401"/>
      <c r="AB22" s="401"/>
      <c r="AC22" s="401"/>
      <c r="AD22" s="401"/>
      <c r="AE22" s="401"/>
      <c r="AF22" s="401"/>
      <c r="AG22" s="401"/>
      <c r="AH22" s="401"/>
      <c r="AI22" s="401"/>
      <c r="AJ22" s="401"/>
      <c r="AK22" s="401"/>
      <c r="AL22" s="401"/>
      <c r="AM22" s="401"/>
      <c r="AN22" s="401"/>
      <c r="AO22" s="401"/>
      <c r="AP22" s="401"/>
      <c r="AQ22" s="401"/>
      <c r="AR22" s="401"/>
      <c r="AS22" s="401"/>
      <c r="AT22" s="209"/>
      <c r="AU22" s="209"/>
      <c r="AV22" s="209"/>
      <c r="AW22" s="209"/>
      <c r="AX22" s="209"/>
      <c r="AY22" s="209"/>
      <c r="AZ22" s="209"/>
      <c r="BA22" s="209"/>
      <c r="BB22" s="209"/>
      <c r="BC22" s="209"/>
      <c r="BD22" s="209"/>
      <c r="BZ22" s="210"/>
    </row>
    <row r="23" spans="1:79" ht="15.75" thickBot="1" x14ac:dyDescent="0.25">
      <c r="A23" s="210"/>
      <c r="B23" s="210"/>
      <c r="C23" s="58" t="s">
        <v>123</v>
      </c>
      <c r="D23" s="244"/>
      <c r="E23" s="244"/>
      <c r="F23" s="244"/>
      <c r="G23" s="244"/>
      <c r="H23" s="244"/>
      <c r="I23" s="244"/>
      <c r="J23" s="245"/>
      <c r="K23" s="245"/>
      <c r="L23" s="245"/>
      <c r="M23" s="245"/>
      <c r="N23" s="246"/>
      <c r="O23" s="425"/>
      <c r="P23" s="426"/>
      <c r="Q23" s="426"/>
      <c r="R23" s="426"/>
      <c r="S23" s="366"/>
      <c r="T23" s="367"/>
      <c r="U23" s="210"/>
      <c r="V23" s="210"/>
      <c r="W23" s="209"/>
      <c r="X23" s="209" t="s">
        <v>136</v>
      </c>
      <c r="Y23" s="401" t="s">
        <v>93</v>
      </c>
      <c r="Z23" s="401"/>
      <c r="AA23" s="401"/>
      <c r="AB23" s="401"/>
      <c r="AC23" s="401"/>
      <c r="AD23" s="401"/>
      <c r="AE23" s="401"/>
      <c r="AF23" s="401"/>
      <c r="AG23" s="401"/>
      <c r="AH23" s="401"/>
      <c r="AI23" s="401"/>
      <c r="AJ23" s="401"/>
      <c r="AK23" s="401"/>
      <c r="AL23" s="401"/>
      <c r="AM23" s="401"/>
      <c r="AN23" s="401"/>
      <c r="AO23" s="401"/>
      <c r="AP23" s="401"/>
      <c r="AQ23" s="401"/>
      <c r="AR23" s="401"/>
      <c r="AS23" s="401"/>
      <c r="AT23" s="209"/>
      <c r="AU23" s="209"/>
      <c r="AV23" s="209"/>
      <c r="AW23" s="209"/>
      <c r="AX23" s="209"/>
      <c r="AY23" s="209"/>
      <c r="AZ23" s="209"/>
      <c r="BA23" s="209"/>
      <c r="BB23" s="209"/>
      <c r="BC23" s="209"/>
      <c r="BD23" s="209"/>
      <c r="BZ23" s="210"/>
    </row>
    <row r="24" spans="1:79" ht="15" thickBot="1" x14ac:dyDescent="0.25">
      <c r="A24" s="210"/>
      <c r="B24" s="210"/>
      <c r="C24" s="210"/>
      <c r="D24" s="210"/>
      <c r="E24" s="210"/>
      <c r="F24" s="210"/>
      <c r="G24" s="210"/>
      <c r="H24" s="210"/>
      <c r="I24" s="210"/>
      <c r="J24" s="210"/>
      <c r="K24" s="210"/>
      <c r="L24" s="210"/>
      <c r="M24" s="210"/>
      <c r="N24" s="210"/>
      <c r="O24" s="425"/>
      <c r="P24" s="426"/>
      <c r="Q24" s="426"/>
      <c r="R24" s="426"/>
      <c r="S24" s="368"/>
      <c r="T24" s="369"/>
      <c r="U24" s="210"/>
      <c r="V24" s="210"/>
      <c r="W24" s="209"/>
      <c r="X24" s="209" t="s">
        <v>137</v>
      </c>
      <c r="Y24" s="401" t="s">
        <v>94</v>
      </c>
      <c r="Z24" s="401"/>
      <c r="AA24" s="401"/>
      <c r="AB24" s="401"/>
      <c r="AC24" s="401"/>
      <c r="AD24" s="401"/>
      <c r="AE24" s="401"/>
      <c r="AF24" s="401"/>
      <c r="AG24" s="401"/>
      <c r="AH24" s="401"/>
      <c r="AI24" s="401"/>
      <c r="AJ24" s="401"/>
      <c r="AK24" s="401"/>
      <c r="AL24" s="401"/>
      <c r="AM24" s="401"/>
      <c r="AN24" s="401"/>
      <c r="AO24" s="401"/>
      <c r="AP24" s="401"/>
      <c r="AQ24" s="401"/>
      <c r="AR24" s="401"/>
      <c r="AS24" s="401"/>
      <c r="AT24" s="209"/>
      <c r="AU24" s="209"/>
      <c r="AV24" s="209"/>
      <c r="AW24" s="209"/>
      <c r="AX24" s="209"/>
      <c r="AY24" s="209"/>
      <c r="AZ24" s="209"/>
      <c r="BA24" s="209"/>
      <c r="BB24" s="209"/>
      <c r="BC24" s="209"/>
      <c r="BD24" s="209"/>
      <c r="BZ24" s="210"/>
    </row>
    <row r="25" spans="1:79" ht="15" thickBot="1" x14ac:dyDescent="0.25">
      <c r="A25" s="210"/>
      <c r="B25" s="210"/>
      <c r="C25" s="210"/>
      <c r="D25" s="210"/>
      <c r="E25" s="210"/>
      <c r="F25" s="210"/>
      <c r="G25" s="210"/>
      <c r="H25" s="210"/>
      <c r="I25" s="210"/>
      <c r="J25" s="210"/>
      <c r="K25" s="210"/>
      <c r="L25" s="210"/>
      <c r="M25" s="210"/>
      <c r="N25" s="210"/>
      <c r="O25" s="425"/>
      <c r="P25" s="426"/>
      <c r="Q25" s="426"/>
      <c r="R25" s="426"/>
      <c r="S25" s="370"/>
      <c r="T25" s="371"/>
      <c r="U25" s="210"/>
      <c r="V25" s="210"/>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Z25" s="210"/>
      <c r="CA25" s="210"/>
    </row>
    <row r="26" spans="1:79" ht="14.1" customHeight="1" x14ac:dyDescent="0.25">
      <c r="A26" s="210"/>
      <c r="B26" s="210"/>
      <c r="C26" s="210"/>
      <c r="D26" s="250"/>
      <c r="E26" s="250"/>
      <c r="F26" s="250"/>
      <c r="G26" s="250"/>
      <c r="H26" s="250"/>
      <c r="I26" s="250"/>
      <c r="J26" s="210"/>
      <c r="K26" s="210"/>
      <c r="L26" s="210"/>
      <c r="M26" s="210"/>
      <c r="N26" s="210"/>
      <c r="O26" s="210"/>
      <c r="P26" s="210"/>
      <c r="Q26" s="210"/>
      <c r="R26" s="251" t="s">
        <v>97</v>
      </c>
      <c r="S26" s="451">
        <f>SUM(S23:S25)</f>
        <v>0</v>
      </c>
      <c r="T26" s="451"/>
      <c r="U26" s="210"/>
      <c r="V26" s="210"/>
      <c r="W26" s="209"/>
      <c r="X26" s="219" t="s">
        <v>95</v>
      </c>
      <c r="Y26" s="247"/>
      <c r="Z26" s="247"/>
      <c r="AA26" s="247"/>
      <c r="AB26" s="247"/>
      <c r="AC26" s="247"/>
      <c r="AD26" s="247"/>
      <c r="AE26" s="247"/>
      <c r="AF26" s="247"/>
      <c r="AG26" s="247"/>
      <c r="AH26" s="247"/>
      <c r="AI26" s="247"/>
      <c r="AJ26" s="247"/>
      <c r="AK26" s="247"/>
      <c r="AL26" s="247"/>
      <c r="AM26" s="247"/>
      <c r="AN26" s="247"/>
      <c r="AO26" s="247"/>
      <c r="AP26" s="209"/>
      <c r="AQ26" s="209"/>
      <c r="AR26" s="209"/>
      <c r="AS26" s="209"/>
      <c r="AT26" s="209"/>
      <c r="AU26" s="209"/>
      <c r="AV26" s="209"/>
      <c r="AW26" s="209"/>
      <c r="AX26" s="209"/>
      <c r="AY26" s="209"/>
      <c r="AZ26" s="209"/>
      <c r="BA26" s="209"/>
      <c r="BB26" s="209"/>
      <c r="BC26" s="209"/>
      <c r="BD26" s="209"/>
      <c r="BZ26" s="210"/>
      <c r="CA26" s="210"/>
    </row>
    <row r="27" spans="1:79" ht="15" x14ac:dyDescent="0.25">
      <c r="A27" s="210"/>
      <c r="B27" s="210"/>
      <c r="C27" s="252" t="s">
        <v>129</v>
      </c>
      <c r="D27" s="253"/>
      <c r="E27" s="253"/>
      <c r="F27" s="253"/>
      <c r="G27" s="253"/>
      <c r="H27" s="253"/>
      <c r="I27" s="253"/>
      <c r="J27" s="210"/>
      <c r="K27" s="210"/>
      <c r="L27" s="210"/>
      <c r="M27" s="210"/>
      <c r="N27" s="210"/>
      <c r="O27" s="210"/>
      <c r="P27" s="210"/>
      <c r="Q27" s="210"/>
      <c r="R27" s="210"/>
      <c r="S27" s="210"/>
      <c r="T27" s="210"/>
      <c r="U27" s="210"/>
      <c r="V27" s="210"/>
      <c r="W27" s="209"/>
      <c r="X27" s="401" t="s">
        <v>96</v>
      </c>
      <c r="Y27" s="401"/>
      <c r="Z27" s="401"/>
      <c r="AA27" s="401"/>
      <c r="AB27" s="401"/>
      <c r="AC27" s="401"/>
      <c r="AD27" s="401"/>
      <c r="AE27" s="401"/>
      <c r="AF27" s="401"/>
      <c r="AG27" s="401"/>
      <c r="AH27" s="401"/>
      <c r="AI27" s="401"/>
      <c r="AJ27" s="401"/>
      <c r="AK27" s="401"/>
      <c r="AL27" s="401"/>
      <c r="AM27" s="401"/>
      <c r="AN27" s="401"/>
      <c r="AO27" s="401"/>
      <c r="AP27" s="401"/>
      <c r="AQ27" s="401"/>
      <c r="AR27" s="401"/>
      <c r="AS27" s="401"/>
      <c r="AT27" s="401"/>
      <c r="AU27" s="401"/>
      <c r="AV27" s="401"/>
      <c r="AW27" s="401"/>
      <c r="AX27" s="401"/>
      <c r="AY27" s="401"/>
      <c r="AZ27" s="401"/>
      <c r="BA27" s="401"/>
      <c r="BB27" s="401"/>
      <c r="BC27" s="401"/>
      <c r="BD27" s="209"/>
      <c r="BZ27" s="210"/>
      <c r="CA27" s="210"/>
    </row>
    <row r="28" spans="1:79" x14ac:dyDescent="0.2">
      <c r="A28" s="210"/>
      <c r="B28" s="210"/>
      <c r="C28" s="210"/>
      <c r="D28" s="210"/>
      <c r="E28" s="210"/>
      <c r="F28" s="210"/>
      <c r="G28" s="210"/>
      <c r="H28" s="253"/>
      <c r="I28" s="253"/>
      <c r="J28" s="210"/>
      <c r="K28" s="210"/>
      <c r="L28" s="210"/>
      <c r="M28" s="210"/>
      <c r="N28" s="210"/>
      <c r="O28" s="210"/>
      <c r="P28" s="210"/>
      <c r="Q28" s="210"/>
      <c r="R28" s="210"/>
      <c r="S28" s="210"/>
      <c r="T28" s="210"/>
      <c r="U28" s="210"/>
      <c r="V28" s="210"/>
      <c r="W28" s="209"/>
      <c r="X28" s="209"/>
      <c r="Y28" s="401" t="s">
        <v>112</v>
      </c>
      <c r="Z28" s="401"/>
      <c r="AA28" s="401"/>
      <c r="AB28" s="401"/>
      <c r="AC28" s="401"/>
      <c r="AD28" s="401"/>
      <c r="AE28" s="401"/>
      <c r="AF28" s="401"/>
      <c r="AG28" s="401"/>
      <c r="AH28" s="401"/>
      <c r="AI28" s="401"/>
      <c r="AJ28" s="401"/>
      <c r="AK28" s="401"/>
      <c r="AL28" s="401"/>
      <c r="AM28" s="401"/>
      <c r="AN28" s="401"/>
      <c r="AO28" s="401"/>
      <c r="AP28" s="401"/>
      <c r="AQ28" s="401"/>
      <c r="AR28" s="401"/>
      <c r="AS28" s="401"/>
      <c r="AT28" s="401"/>
      <c r="AU28" s="401"/>
      <c r="AV28" s="401"/>
      <c r="AW28" s="401"/>
      <c r="AX28" s="401"/>
      <c r="AY28" s="401"/>
      <c r="AZ28" s="401"/>
      <c r="BA28" s="401"/>
      <c r="BB28" s="401"/>
      <c r="BC28" s="401"/>
      <c r="BD28" s="209"/>
      <c r="BZ28" s="210"/>
      <c r="CA28" s="210"/>
    </row>
    <row r="29" spans="1:79" ht="15" x14ac:dyDescent="0.25">
      <c r="A29" s="210"/>
      <c r="B29" s="210"/>
      <c r="C29" s="210"/>
      <c r="D29" s="210"/>
      <c r="E29" s="210"/>
      <c r="F29" s="210"/>
      <c r="G29" s="210"/>
      <c r="H29" s="253"/>
      <c r="I29" s="448" t="s">
        <v>130</v>
      </c>
      <c r="J29" s="449"/>
      <c r="K29" s="449"/>
      <c r="L29" s="449"/>
      <c r="M29" s="450"/>
      <c r="N29" s="356" t="s">
        <v>102</v>
      </c>
      <c r="O29" s="357"/>
      <c r="P29" s="357"/>
      <c r="Q29" s="384" t="s">
        <v>131</v>
      </c>
      <c r="R29" s="385"/>
      <c r="S29" s="386"/>
      <c r="T29" s="210"/>
      <c r="U29" s="210"/>
      <c r="V29" s="210"/>
      <c r="W29" s="209"/>
      <c r="X29" s="248" t="s">
        <v>98</v>
      </c>
      <c r="Y29" s="429" t="s">
        <v>99</v>
      </c>
      <c r="Z29" s="429"/>
      <c r="AA29" s="429"/>
      <c r="AB29" s="429"/>
      <c r="AC29" s="429"/>
      <c r="AD29" s="429"/>
      <c r="AE29" s="429"/>
      <c r="AF29" s="429"/>
      <c r="AG29" s="429"/>
      <c r="AH29" s="429"/>
      <c r="AI29" s="429"/>
      <c r="AJ29" s="429"/>
      <c r="AK29" s="429"/>
      <c r="AL29" s="429"/>
      <c r="AM29" s="429"/>
      <c r="AN29" s="429"/>
      <c r="AO29" s="429"/>
      <c r="AP29" s="429"/>
      <c r="AQ29" s="429"/>
      <c r="AR29" s="429"/>
      <c r="AS29" s="429"/>
      <c r="AT29" s="429"/>
      <c r="AU29" s="429"/>
      <c r="AV29" s="429"/>
      <c r="AW29" s="429"/>
      <c r="AX29" s="429"/>
      <c r="AY29" s="429"/>
      <c r="AZ29" s="429"/>
      <c r="BA29" s="429"/>
      <c r="BB29" s="429"/>
      <c r="BC29" s="429"/>
      <c r="BD29" s="429"/>
      <c r="BZ29" s="210"/>
      <c r="CA29" s="210"/>
    </row>
    <row r="30" spans="1:79" x14ac:dyDescent="0.2">
      <c r="A30" s="210"/>
      <c r="B30" s="210"/>
      <c r="C30" s="360"/>
      <c r="D30" s="360"/>
      <c r="E30" s="360"/>
      <c r="F30" s="360"/>
      <c r="G30" s="360"/>
      <c r="H30" s="254"/>
      <c r="I30" s="387" t="s">
        <v>103</v>
      </c>
      <c r="J30" s="388"/>
      <c r="K30" s="358"/>
      <c r="L30" s="388" t="s">
        <v>67</v>
      </c>
      <c r="M30" s="389"/>
      <c r="N30" s="387" t="s">
        <v>103</v>
      </c>
      <c r="O30" s="388"/>
      <c r="P30" s="389"/>
      <c r="Q30" s="387" t="s">
        <v>103</v>
      </c>
      <c r="R30" s="388"/>
      <c r="S30" s="389"/>
      <c r="T30" s="210"/>
      <c r="U30" s="210"/>
      <c r="V30" s="210"/>
      <c r="W30" s="209"/>
      <c r="X30" s="249"/>
      <c r="Y30" s="429" t="s">
        <v>100</v>
      </c>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29"/>
      <c r="AZ30" s="429"/>
      <c r="BA30" s="429"/>
      <c r="BB30" s="429"/>
      <c r="BC30" s="429"/>
      <c r="BD30" s="274"/>
      <c r="BZ30" s="210"/>
      <c r="CA30" s="210"/>
    </row>
    <row r="31" spans="1:79" ht="15" x14ac:dyDescent="0.25">
      <c r="A31" s="210"/>
      <c r="B31" s="210"/>
      <c r="C31" s="449" t="s">
        <v>57</v>
      </c>
      <c r="D31" s="449"/>
      <c r="E31" s="449"/>
      <c r="F31" s="449"/>
      <c r="G31" s="449"/>
      <c r="H31" s="450"/>
      <c r="I31" s="390" t="e">
        <f>Berechnungen!AA25</f>
        <v>#N/A</v>
      </c>
      <c r="J31" s="391"/>
      <c r="K31" s="267"/>
      <c r="L31" s="388" t="e">
        <f>Berechnungen!AB25</f>
        <v>#N/A</v>
      </c>
      <c r="M31" s="389"/>
      <c r="N31" s="387">
        <f>Berechnungen!AA36</f>
        <v>0</v>
      </c>
      <c r="O31" s="392"/>
      <c r="P31" s="389"/>
      <c r="Q31" s="387" t="e">
        <f>Berechnungen!AB36</f>
        <v>#N/A</v>
      </c>
      <c r="R31" s="388"/>
      <c r="S31" s="389"/>
      <c r="T31" s="210"/>
      <c r="U31" s="210"/>
      <c r="V31" s="210"/>
      <c r="W31" s="209"/>
      <c r="X31" s="249"/>
      <c r="Y31" s="429" t="s">
        <v>101</v>
      </c>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429"/>
      <c r="BA31" s="429"/>
      <c r="BB31" s="429"/>
      <c r="BC31" s="429"/>
      <c r="BD31" s="274"/>
      <c r="BZ31" s="210"/>
      <c r="CA31" s="210"/>
    </row>
    <row r="32" spans="1:79" ht="15" x14ac:dyDescent="0.25">
      <c r="A32" s="210"/>
      <c r="B32" s="210"/>
      <c r="C32" s="449" t="s">
        <v>105</v>
      </c>
      <c r="D32" s="449"/>
      <c r="E32" s="449"/>
      <c r="F32" s="449"/>
      <c r="G32" s="449"/>
      <c r="H32" s="450"/>
      <c r="I32" s="390" t="e">
        <f>Berechnungen!AA26</f>
        <v>#N/A</v>
      </c>
      <c r="J32" s="391"/>
      <c r="K32" s="255"/>
      <c r="L32" s="388" t="e">
        <f>Berechnungen!AB26</f>
        <v>#N/A</v>
      </c>
      <c r="M32" s="389"/>
      <c r="N32" s="387">
        <f>Berechnungen!AA37</f>
        <v>0</v>
      </c>
      <c r="O32" s="392"/>
      <c r="P32" s="389"/>
      <c r="Q32" s="387" t="e">
        <f>Berechnungen!AB37</f>
        <v>#N/A</v>
      </c>
      <c r="R32" s="388"/>
      <c r="S32" s="389"/>
      <c r="T32" s="210"/>
      <c r="U32" s="210"/>
      <c r="V32" s="210"/>
      <c r="W32" s="209"/>
      <c r="X32" s="383" t="s">
        <v>122</v>
      </c>
      <c r="Y32" s="383"/>
      <c r="Z32" s="383"/>
      <c r="AA32" s="383"/>
      <c r="AB32" s="383"/>
      <c r="AC32" s="383"/>
      <c r="AD32" s="383"/>
      <c r="AE32" s="383"/>
      <c r="AF32" s="383"/>
      <c r="AG32" s="383"/>
      <c r="AH32" s="383"/>
      <c r="AI32" s="383"/>
      <c r="AJ32" s="383"/>
      <c r="AK32" s="383"/>
      <c r="AL32" s="383"/>
      <c r="AM32" s="383"/>
      <c r="AN32" s="383"/>
      <c r="AO32" s="383"/>
      <c r="AP32" s="209"/>
      <c r="AQ32" s="209"/>
      <c r="AR32" s="209"/>
      <c r="AS32" s="209"/>
      <c r="AT32" s="209"/>
      <c r="AU32" s="209"/>
      <c r="AV32" s="209"/>
      <c r="AW32" s="209"/>
      <c r="AX32" s="209"/>
      <c r="AY32" s="209"/>
      <c r="AZ32" s="209"/>
      <c r="BA32" s="209"/>
      <c r="BB32" s="209"/>
      <c r="BC32" s="209"/>
      <c r="BD32" s="209"/>
      <c r="BZ32" s="210"/>
      <c r="CA32" s="210"/>
    </row>
    <row r="33" spans="1:79" ht="15" x14ac:dyDescent="0.25">
      <c r="A33" s="210"/>
      <c r="B33" s="210"/>
      <c r="C33" s="449" t="s">
        <v>63</v>
      </c>
      <c r="D33" s="449"/>
      <c r="E33" s="449"/>
      <c r="F33" s="449"/>
      <c r="G33" s="449"/>
      <c r="H33" s="450"/>
      <c r="I33" s="390" t="e">
        <f>Berechnungen!AA27</f>
        <v>#N/A</v>
      </c>
      <c r="J33" s="391"/>
      <c r="K33" s="255"/>
      <c r="L33" s="388" t="e">
        <f>Berechnungen!AB27</f>
        <v>#N/A</v>
      </c>
      <c r="M33" s="389"/>
      <c r="N33" s="387">
        <f>Berechnungen!AA38</f>
        <v>0</v>
      </c>
      <c r="O33" s="392"/>
      <c r="P33" s="389"/>
      <c r="Q33" s="387" t="e">
        <f>Berechnungen!AB38</f>
        <v>#N/A</v>
      </c>
      <c r="R33" s="388"/>
      <c r="S33" s="389"/>
      <c r="T33" s="210"/>
      <c r="U33" s="210"/>
      <c r="V33" s="210"/>
      <c r="W33" s="209"/>
      <c r="X33" s="383" t="s">
        <v>104</v>
      </c>
      <c r="Y33" s="383"/>
      <c r="Z33" s="383"/>
      <c r="AA33" s="383"/>
      <c r="AB33" s="383"/>
      <c r="AC33" s="383"/>
      <c r="AD33" s="383"/>
      <c r="AE33" s="383"/>
      <c r="AF33" s="383"/>
      <c r="AG33" s="383"/>
      <c r="AH33" s="383"/>
      <c r="AI33" s="383"/>
      <c r="AJ33" s="383"/>
      <c r="AK33" s="383"/>
      <c r="AL33" s="383"/>
      <c r="AM33" s="383"/>
      <c r="AN33" s="383"/>
      <c r="AO33" s="383"/>
      <c r="AP33" s="383"/>
      <c r="AQ33" s="209"/>
      <c r="AR33" s="209"/>
      <c r="AS33" s="209"/>
      <c r="AT33" s="209"/>
      <c r="AU33" s="209"/>
      <c r="AV33" s="209"/>
      <c r="AW33" s="209"/>
      <c r="AX33" s="209"/>
      <c r="AY33" s="209"/>
      <c r="AZ33" s="209"/>
      <c r="BA33" s="209"/>
      <c r="BB33" s="209"/>
      <c r="BC33" s="209"/>
      <c r="BD33" s="209"/>
      <c r="BZ33" s="210"/>
      <c r="CA33" s="210"/>
    </row>
    <row r="34" spans="1:79" ht="15" x14ac:dyDescent="0.25">
      <c r="A34" s="210"/>
      <c r="B34" s="210"/>
      <c r="C34" s="449" t="s">
        <v>59</v>
      </c>
      <c r="D34" s="449"/>
      <c r="E34" s="449"/>
      <c r="F34" s="449"/>
      <c r="G34" s="449"/>
      <c r="H34" s="450"/>
      <c r="I34" s="390" t="e">
        <f>Berechnungen!AA28</f>
        <v>#N/A</v>
      </c>
      <c r="J34" s="391"/>
      <c r="K34" s="256"/>
      <c r="L34" s="388" t="e">
        <f>Berechnungen!AB28</f>
        <v>#N/A</v>
      </c>
      <c r="M34" s="389"/>
      <c r="N34" s="387">
        <f>Berechnungen!AA39</f>
        <v>0</v>
      </c>
      <c r="O34" s="392"/>
      <c r="P34" s="389"/>
      <c r="Q34" s="453" t="e">
        <f>Berechnungen!AB39</f>
        <v>#N/A</v>
      </c>
      <c r="R34" s="454"/>
      <c r="S34" s="455"/>
      <c r="T34" s="210"/>
      <c r="U34" s="210"/>
      <c r="V34" s="210"/>
      <c r="W34" s="209"/>
      <c r="X34" s="383" t="s">
        <v>69</v>
      </c>
      <c r="Y34" s="383"/>
      <c r="Z34" s="383"/>
      <c r="AA34" s="383"/>
      <c r="AB34" s="383"/>
      <c r="AC34" s="383"/>
      <c r="AD34" s="383"/>
      <c r="AE34" s="383"/>
      <c r="AF34" s="383"/>
      <c r="AG34" s="383"/>
      <c r="AH34" s="383"/>
      <c r="AI34" s="383"/>
      <c r="AJ34" s="383"/>
      <c r="AK34" s="383"/>
      <c r="AL34" s="383"/>
      <c r="AM34" s="383"/>
      <c r="AN34" s="383"/>
      <c r="AO34" s="383"/>
      <c r="AP34" s="383"/>
      <c r="AQ34" s="209"/>
      <c r="AR34" s="209"/>
      <c r="AS34" s="209"/>
      <c r="AT34" s="209"/>
      <c r="AU34" s="209"/>
      <c r="AV34" s="209"/>
      <c r="AW34" s="209"/>
      <c r="AX34" s="209"/>
      <c r="AY34" s="209"/>
      <c r="AZ34" s="209"/>
      <c r="BA34" s="209"/>
      <c r="BB34" s="209"/>
      <c r="BC34" s="209"/>
      <c r="BD34" s="209"/>
      <c r="BZ34" s="210"/>
      <c r="CA34" s="210"/>
    </row>
    <row r="35" spans="1:79" ht="15.75" thickBot="1" x14ac:dyDescent="0.3">
      <c r="A35" s="210"/>
      <c r="B35" s="210"/>
      <c r="C35" s="459" t="s">
        <v>54</v>
      </c>
      <c r="D35" s="459"/>
      <c r="E35" s="459"/>
      <c r="F35" s="459"/>
      <c r="G35" s="459"/>
      <c r="H35" s="459"/>
      <c r="I35" s="456" t="e">
        <f>SUM(I31:J34)</f>
        <v>#N/A</v>
      </c>
      <c r="J35" s="456"/>
      <c r="K35" s="359"/>
      <c r="L35" s="456" t="e">
        <f>SUM(L31:M34)</f>
        <v>#N/A</v>
      </c>
      <c r="M35" s="456"/>
      <c r="N35" s="456">
        <f>SUM(N31:P34)</f>
        <v>0</v>
      </c>
      <c r="O35" s="456"/>
      <c r="P35" s="456"/>
      <c r="Q35" s="456" t="e">
        <f>SUM(Q31:R34)</f>
        <v>#N/A</v>
      </c>
      <c r="R35" s="456"/>
      <c r="S35" s="456"/>
      <c r="T35" s="210"/>
      <c r="U35" s="210"/>
      <c r="V35" s="210"/>
      <c r="W35" s="209"/>
      <c r="X35" s="383" t="s">
        <v>121</v>
      </c>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209"/>
      <c r="AW35" s="209"/>
      <c r="AX35" s="209"/>
      <c r="AY35" s="209"/>
      <c r="AZ35" s="209"/>
      <c r="BA35" s="209"/>
      <c r="BB35" s="209"/>
      <c r="BC35" s="209"/>
      <c r="BD35" s="209"/>
      <c r="BZ35" s="210"/>
      <c r="CA35" s="210"/>
    </row>
    <row r="36" spans="1:79" ht="17.100000000000001" customHeight="1" thickTop="1" x14ac:dyDescent="0.25">
      <c r="A36" s="210"/>
      <c r="B36" s="210"/>
      <c r="C36" s="393"/>
      <c r="D36" s="393"/>
      <c r="E36" s="393"/>
      <c r="F36" s="214"/>
      <c r="G36" s="214"/>
      <c r="H36" s="257"/>
      <c r="I36" s="257"/>
      <c r="J36" s="210"/>
      <c r="K36" s="210"/>
      <c r="L36" s="210"/>
      <c r="M36" s="210"/>
      <c r="N36" s="210"/>
      <c r="O36" s="210"/>
      <c r="P36" s="210"/>
      <c r="Q36" s="210"/>
      <c r="R36" s="210"/>
      <c r="S36" s="210"/>
      <c r="T36" s="210"/>
      <c r="U36" s="210"/>
      <c r="V36" s="210"/>
      <c r="W36" s="209"/>
      <c r="X36" s="338" t="s">
        <v>167</v>
      </c>
      <c r="Y36" s="338"/>
      <c r="Z36" s="338"/>
      <c r="AA36" s="338"/>
      <c r="AB36" s="338"/>
      <c r="AC36" s="338"/>
      <c r="AD36" s="338"/>
      <c r="AE36" s="338"/>
      <c r="AF36" s="338"/>
      <c r="AG36" s="338"/>
      <c r="AH36" s="338"/>
      <c r="AI36" s="338"/>
      <c r="AJ36" s="338"/>
      <c r="AK36" s="338"/>
      <c r="AL36" s="338"/>
      <c r="AM36" s="338"/>
      <c r="AN36" s="338"/>
      <c r="AO36" s="338"/>
      <c r="AP36" s="337"/>
      <c r="AQ36" s="337"/>
      <c r="AR36" s="337"/>
      <c r="AS36" s="337"/>
      <c r="AT36" s="337"/>
      <c r="AU36" s="337"/>
      <c r="AV36" s="337"/>
      <c r="AW36" s="337"/>
      <c r="AX36" s="337"/>
      <c r="AY36" s="337"/>
      <c r="AZ36" s="337"/>
      <c r="BA36" s="337"/>
      <c r="BB36" s="209"/>
      <c r="BC36" s="209"/>
      <c r="BD36" s="209"/>
      <c r="BZ36" s="210"/>
      <c r="CA36" s="210"/>
    </row>
    <row r="37" spans="1:79" ht="14.45" customHeight="1" thickBot="1" x14ac:dyDescent="0.25">
      <c r="A37" s="210"/>
      <c r="B37" s="210"/>
      <c r="C37" s="457" t="s">
        <v>106</v>
      </c>
      <c r="D37" s="457"/>
      <c r="E37" s="457"/>
      <c r="F37" s="457"/>
      <c r="G37" s="457"/>
      <c r="H37" s="457"/>
      <c r="I37" s="457"/>
      <c r="J37" s="457"/>
      <c r="K37" s="457"/>
      <c r="L37" s="457"/>
      <c r="M37" s="457"/>
      <c r="N37" s="458">
        <f>S26</f>
        <v>0</v>
      </c>
      <c r="O37" s="458"/>
      <c r="P37" s="458"/>
      <c r="Q37" s="210"/>
      <c r="R37" s="210"/>
      <c r="S37" s="210"/>
      <c r="T37" s="210"/>
      <c r="U37" s="210"/>
      <c r="V37" s="210"/>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Z37" s="210"/>
      <c r="CA37" s="210"/>
    </row>
    <row r="38" spans="1:79" ht="13.9" customHeight="1" x14ac:dyDescent="0.25">
      <c r="B38" s="210"/>
      <c r="C38" s="210"/>
      <c r="D38" s="210"/>
      <c r="E38" s="210"/>
      <c r="F38" s="210"/>
      <c r="G38" s="210"/>
      <c r="H38" s="210"/>
      <c r="I38" s="210"/>
      <c r="J38" s="210"/>
      <c r="K38" s="210"/>
      <c r="L38" s="210"/>
      <c r="M38" s="210"/>
      <c r="N38" s="210"/>
      <c r="O38" s="210"/>
      <c r="P38" s="210"/>
      <c r="Q38" s="210"/>
      <c r="R38" s="210"/>
      <c r="S38" s="210"/>
      <c r="T38" s="210"/>
      <c r="U38" s="210"/>
      <c r="V38" s="210"/>
      <c r="W38" s="209"/>
      <c r="X38" s="20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F38" s="362"/>
      <c r="BZ38" s="210"/>
      <c r="CA38" s="210"/>
    </row>
    <row r="39" spans="1:79" ht="13.9" customHeight="1" x14ac:dyDescent="0.25">
      <c r="B39" s="210"/>
      <c r="C39" s="252" t="s">
        <v>171</v>
      </c>
      <c r="D39" s="210"/>
      <c r="E39" s="210"/>
      <c r="F39" s="210"/>
      <c r="G39" s="210"/>
      <c r="H39" s="210"/>
      <c r="I39" s="210"/>
      <c r="J39" s="210"/>
      <c r="K39" s="210"/>
      <c r="L39" s="210"/>
      <c r="M39" s="210"/>
      <c r="N39" s="210"/>
      <c r="O39" s="210"/>
      <c r="P39" s="210"/>
      <c r="Q39" s="210"/>
      <c r="R39" s="210"/>
      <c r="S39" s="210"/>
      <c r="T39" s="210"/>
      <c r="U39" s="210"/>
      <c r="V39" s="210"/>
      <c r="W39" s="209"/>
      <c r="X39" s="219" t="s">
        <v>132</v>
      </c>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F39" s="362"/>
      <c r="BZ39" s="210"/>
      <c r="CA39" s="210"/>
    </row>
    <row r="40" spans="1:79" ht="13.9" customHeight="1" x14ac:dyDescent="0.25">
      <c r="B40" s="210"/>
      <c r="D40" s="363"/>
      <c r="E40" s="363"/>
      <c r="F40" s="363"/>
      <c r="G40" s="363"/>
      <c r="H40" s="363"/>
      <c r="I40" s="363"/>
      <c r="J40" s="363"/>
      <c r="K40" s="363"/>
      <c r="L40" s="363"/>
      <c r="M40" s="363"/>
      <c r="N40" s="363"/>
      <c r="O40" s="363"/>
      <c r="P40" s="363"/>
      <c r="Q40" s="363"/>
      <c r="R40" s="363"/>
      <c r="S40" s="363"/>
      <c r="T40" s="363"/>
      <c r="U40" s="210"/>
      <c r="V40" s="210"/>
      <c r="W40" s="209"/>
      <c r="X40" s="21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Z40" s="210"/>
      <c r="CA40" s="210"/>
    </row>
    <row r="41" spans="1:79" ht="13.9" customHeight="1" x14ac:dyDescent="0.2">
      <c r="B41" s="210"/>
      <c r="C41" s="382" t="e">
        <f>CONCATENATE("Das eingereichte Bauprojekt generiert approximativ zwischen ",Berechnungen!AE41," und ",Berechnungen!AE42," Fahrten täglich.",)</f>
        <v>#N/A</v>
      </c>
      <c r="D41" s="382"/>
      <c r="E41" s="382"/>
      <c r="F41" s="382"/>
      <c r="G41" s="382"/>
      <c r="H41" s="382"/>
      <c r="I41" s="382"/>
      <c r="J41" s="382"/>
      <c r="K41" s="382"/>
      <c r="L41" s="382"/>
      <c r="M41" s="382"/>
      <c r="N41" s="382"/>
      <c r="O41" s="382"/>
      <c r="P41" s="382"/>
      <c r="Q41" s="382"/>
      <c r="R41" s="382"/>
      <c r="S41" s="364"/>
      <c r="T41" s="364"/>
      <c r="U41" s="210"/>
      <c r="V41" s="210"/>
      <c r="W41" s="209"/>
      <c r="X41" s="372" t="s">
        <v>133</v>
      </c>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249"/>
      <c r="BD41" s="249"/>
      <c r="BZ41" s="210"/>
      <c r="CA41" s="210"/>
    </row>
    <row r="42" spans="1:79" ht="13.9" customHeight="1" x14ac:dyDescent="0.2">
      <c r="B42" s="210"/>
      <c r="C42" s="382" t="s">
        <v>172</v>
      </c>
      <c r="D42" s="382"/>
      <c r="E42" s="382"/>
      <c r="F42" s="382"/>
      <c r="G42" s="382"/>
      <c r="H42" s="382"/>
      <c r="I42" s="382"/>
      <c r="J42" s="382"/>
      <c r="K42" s="382"/>
      <c r="L42" s="382"/>
      <c r="M42" s="382"/>
      <c r="N42" s="382"/>
      <c r="O42" s="382"/>
      <c r="P42" s="382"/>
      <c r="Q42" s="382"/>
      <c r="R42" s="364"/>
      <c r="S42" s="364"/>
      <c r="T42" s="364"/>
      <c r="U42" s="210"/>
      <c r="V42" s="210"/>
      <c r="W42" s="209"/>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249"/>
      <c r="BD42" s="249"/>
      <c r="BZ42" s="210"/>
      <c r="CA42" s="210"/>
    </row>
    <row r="43" spans="1:79" ht="13.9" customHeight="1" x14ac:dyDescent="0.2">
      <c r="B43" s="210"/>
      <c r="C43" s="361"/>
      <c r="D43" s="361"/>
      <c r="E43" s="361"/>
      <c r="F43" s="361"/>
      <c r="G43" s="361"/>
      <c r="H43" s="361"/>
      <c r="I43" s="361"/>
      <c r="J43" s="361"/>
      <c r="K43" s="361"/>
      <c r="L43" s="361"/>
      <c r="M43" s="361"/>
      <c r="N43" s="361"/>
      <c r="O43" s="361"/>
      <c r="P43" s="361"/>
      <c r="Q43" s="361"/>
      <c r="R43" s="364"/>
      <c r="S43" s="364"/>
      <c r="T43" s="364"/>
      <c r="U43" s="210"/>
      <c r="V43" s="210"/>
      <c r="W43" s="209"/>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249"/>
      <c r="BD43" s="249"/>
      <c r="BZ43" s="210"/>
      <c r="CA43" s="210"/>
    </row>
    <row r="44" spans="1:79" ht="13.9" customHeight="1" x14ac:dyDescent="0.2">
      <c r="B44" s="210"/>
      <c r="C44" s="354"/>
      <c r="D44" s="373" t="e">
        <f>IF(VLOOKUP(Berechnungen!$AE$41,Bedarfswerte!$C$62:$D$66,1,TRUE)=VLOOKUP(Berechnungen!$AE$42,Bedarfswerte!$C$62:$C$66,1,TRUE),CONCATENATE("",IF(Berechnungen!$AE$41&gt;Bedarfswerte!$C$63,IF(Berechnungen!$AE$41&gt;Bedarfswerte!$C$64,IF(Berechnungen!$AE$41&gt;Bedarfswerte!$C$65,"einer Erschliessungsstrasse."," einer Zufahrtsstrasse 2.")," einer Zufahrtsstrasse 1."),"einem Zufahrtsweg.")),CONCATENATE("bei Realisierung der minimalen PP-Anzahl ",IF(Berechnungen!$AE$41&gt;Bedarfswerte!$C$63,IF(Berechnungen!$AE$41&gt;Bedarfswerte!$C$64,IF(Berechnungen!$AE$41&gt;Bedarfswerte!$C$65,"einer Erschliessungsstrasse.","einer Zufahrtsstrasse 2."),"einer Zufahrtsstrasse 1."),"einem Zufahrtsweg."),CHAR(10),"bei Realisierung der maximalen PP-Anzahl ",IF(Berechnungen!$AE$42&gt;Bedarfswerte!$C$63,IF(Berechnungen!$AE$42&gt;Bedarfswerte!$C$64,IF(Berechnungen!$AE$42&gt;Bedarfswerte!$C$65,"einer Erschliessungsstrasse.","einer Zufahrtsstrasse 2."),"einer Zufahrtsstrasse 1."),"einem Zufahrtsweg."),""))</f>
        <v>#N/A</v>
      </c>
      <c r="E44" s="374"/>
      <c r="F44" s="374"/>
      <c r="G44" s="374"/>
      <c r="H44" s="374"/>
      <c r="I44" s="374"/>
      <c r="J44" s="374"/>
      <c r="K44" s="374"/>
      <c r="L44" s="374"/>
      <c r="M44" s="374"/>
      <c r="N44" s="374"/>
      <c r="O44" s="374"/>
      <c r="P44" s="374"/>
      <c r="Q44" s="374"/>
      <c r="R44" s="374"/>
      <c r="S44" s="375"/>
      <c r="T44" s="353"/>
      <c r="U44" s="210"/>
      <c r="V44" s="210"/>
      <c r="W44" s="209"/>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249"/>
      <c r="BD44" s="249"/>
      <c r="BZ44" s="210"/>
      <c r="CA44" s="210"/>
    </row>
    <row r="45" spans="1:79" ht="15" x14ac:dyDescent="0.2">
      <c r="B45" s="210"/>
      <c r="C45" s="354"/>
      <c r="D45" s="376"/>
      <c r="E45" s="377"/>
      <c r="F45" s="377"/>
      <c r="G45" s="377"/>
      <c r="H45" s="377"/>
      <c r="I45" s="377"/>
      <c r="J45" s="377"/>
      <c r="K45" s="377"/>
      <c r="L45" s="377"/>
      <c r="M45" s="377"/>
      <c r="N45" s="377"/>
      <c r="O45" s="377"/>
      <c r="P45" s="377"/>
      <c r="Q45" s="377"/>
      <c r="R45" s="377"/>
      <c r="S45" s="378"/>
      <c r="T45" s="353"/>
      <c r="U45" s="210"/>
      <c r="V45" s="210"/>
      <c r="W45" s="209"/>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249"/>
      <c r="BD45" s="209"/>
      <c r="BZ45" s="210"/>
      <c r="CA45" s="210"/>
    </row>
    <row r="46" spans="1:79" ht="15" x14ac:dyDescent="0.25">
      <c r="B46" s="210"/>
      <c r="C46" s="354"/>
      <c r="D46" s="379"/>
      <c r="E46" s="380"/>
      <c r="F46" s="380"/>
      <c r="G46" s="380"/>
      <c r="H46" s="380"/>
      <c r="I46" s="380"/>
      <c r="J46" s="380"/>
      <c r="K46" s="380"/>
      <c r="L46" s="380"/>
      <c r="M46" s="380"/>
      <c r="N46" s="380"/>
      <c r="O46" s="380"/>
      <c r="P46" s="380"/>
      <c r="Q46" s="380"/>
      <c r="R46" s="380"/>
      <c r="S46" s="381"/>
      <c r="T46" s="353"/>
      <c r="U46" s="210"/>
      <c r="V46" s="210"/>
      <c r="W46" s="209"/>
      <c r="X46" s="219" t="s">
        <v>143</v>
      </c>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355"/>
      <c r="BC46" s="249"/>
      <c r="BD46" s="209"/>
      <c r="BZ46" s="210"/>
      <c r="CA46" s="210"/>
    </row>
    <row r="47" spans="1:79" ht="15" x14ac:dyDescent="0.2">
      <c r="B47" s="210"/>
      <c r="C47" s="353"/>
      <c r="D47" s="353"/>
      <c r="E47" s="353"/>
      <c r="F47" s="353"/>
      <c r="G47" s="353"/>
      <c r="H47" s="353"/>
      <c r="I47" s="353"/>
      <c r="J47" s="353"/>
      <c r="K47" s="353"/>
      <c r="L47" s="353"/>
      <c r="M47" s="353"/>
      <c r="N47" s="353"/>
      <c r="O47" s="353"/>
      <c r="P47" s="353"/>
      <c r="Q47" s="353"/>
      <c r="R47" s="353"/>
      <c r="S47" s="353"/>
      <c r="T47" s="353"/>
      <c r="U47" s="210"/>
      <c r="V47" s="210"/>
      <c r="W47" s="209"/>
      <c r="X47" s="372" t="s">
        <v>144</v>
      </c>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209"/>
      <c r="BD47" s="209"/>
      <c r="BZ47" s="210"/>
      <c r="CA47" s="210"/>
    </row>
    <row r="48" spans="1:79" ht="13.9" customHeight="1" x14ac:dyDescent="0.2">
      <c r="B48" s="210"/>
      <c r="C48" s="210" t="s">
        <v>142</v>
      </c>
      <c r="D48" s="210"/>
      <c r="E48" s="210"/>
      <c r="F48" s="210"/>
      <c r="G48" s="210"/>
      <c r="H48" s="210"/>
      <c r="I48" s="210"/>
      <c r="J48" s="210"/>
      <c r="K48" s="210"/>
      <c r="L48" s="210"/>
      <c r="M48" s="210"/>
      <c r="N48" s="210"/>
      <c r="O48" s="210"/>
      <c r="P48" s="210"/>
      <c r="Q48" s="210"/>
      <c r="R48" s="210"/>
      <c r="S48" s="210"/>
      <c r="T48" s="210"/>
      <c r="U48" s="210"/>
      <c r="V48" s="210"/>
      <c r="W48" s="209"/>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209"/>
      <c r="BD48" s="209"/>
      <c r="BZ48" s="210"/>
      <c r="CA48" s="210"/>
    </row>
    <row r="49" spans="1:79" ht="13.9" customHeight="1" x14ac:dyDescent="0.2">
      <c r="B49" s="210"/>
      <c r="C49" s="210"/>
      <c r="D49" s="210"/>
      <c r="E49" s="210"/>
      <c r="F49" s="210"/>
      <c r="G49" s="210"/>
      <c r="H49" s="210"/>
      <c r="I49" s="210"/>
      <c r="J49" s="210"/>
      <c r="K49" s="210"/>
      <c r="L49" s="210"/>
      <c r="M49" s="210"/>
      <c r="N49" s="210"/>
      <c r="O49" s="210"/>
      <c r="P49" s="210"/>
      <c r="Q49" s="210"/>
      <c r="R49" s="210"/>
      <c r="S49" s="210"/>
      <c r="T49" s="210"/>
      <c r="U49" s="210"/>
      <c r="V49" s="210"/>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49"/>
      <c r="BC49" s="249"/>
      <c r="BD49" s="209"/>
      <c r="BZ49" s="210"/>
      <c r="CA49" s="210"/>
    </row>
    <row r="50" spans="1:79" ht="13.9" customHeight="1" x14ac:dyDescent="0.2">
      <c r="B50" s="210"/>
      <c r="C50" s="34" t="s">
        <v>81</v>
      </c>
      <c r="D50" s="213"/>
      <c r="E50" s="213"/>
      <c r="F50" s="214"/>
      <c r="G50" s="214"/>
      <c r="H50" s="215"/>
      <c r="I50" s="215"/>
      <c r="J50" s="215"/>
      <c r="K50" s="365"/>
      <c r="L50" s="365"/>
      <c r="M50" s="365"/>
      <c r="N50" s="365"/>
      <c r="O50" s="365"/>
      <c r="P50" s="365"/>
      <c r="Q50" s="365"/>
      <c r="R50" s="365"/>
      <c r="S50" s="210"/>
      <c r="T50" s="210"/>
      <c r="U50" s="210"/>
      <c r="V50" s="210"/>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49"/>
      <c r="BC50" s="249"/>
      <c r="BD50" s="209"/>
      <c r="BZ50" s="210"/>
      <c r="CA50" s="210"/>
    </row>
    <row r="51" spans="1:79" ht="14.1" customHeight="1" x14ac:dyDescent="0.2">
      <c r="B51" s="210"/>
      <c r="C51" s="210"/>
      <c r="D51" s="210"/>
      <c r="E51" s="210"/>
      <c r="F51" s="210"/>
      <c r="G51" s="210"/>
      <c r="H51" s="210"/>
      <c r="I51" s="210"/>
      <c r="J51" s="210"/>
      <c r="K51" s="210"/>
      <c r="L51" s="210"/>
      <c r="M51" s="210"/>
      <c r="N51" s="210"/>
      <c r="O51" s="210"/>
      <c r="P51" s="210"/>
      <c r="Q51" s="210"/>
      <c r="R51" s="210"/>
      <c r="S51" s="210"/>
      <c r="T51" s="210"/>
      <c r="U51" s="210"/>
      <c r="V51" s="210"/>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Z51" s="210"/>
      <c r="CA51" s="210"/>
    </row>
    <row r="52" spans="1:79" ht="15" x14ac:dyDescent="0.2">
      <c r="B52" s="210"/>
      <c r="C52" s="213" t="s">
        <v>146</v>
      </c>
      <c r="D52" s="210"/>
      <c r="E52" s="210"/>
      <c r="F52" s="210"/>
      <c r="G52" s="210"/>
      <c r="H52" s="210"/>
      <c r="I52" s="210"/>
      <c r="J52" s="210"/>
      <c r="K52" s="365"/>
      <c r="L52" s="365"/>
      <c r="M52" s="365"/>
      <c r="N52" s="365"/>
      <c r="O52" s="365"/>
      <c r="P52" s="365"/>
      <c r="Q52" s="365"/>
      <c r="R52" s="365"/>
      <c r="S52" s="210"/>
      <c r="T52" s="210"/>
      <c r="U52" s="210"/>
      <c r="V52" s="210"/>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Z52" s="210"/>
      <c r="CA52" s="210"/>
    </row>
    <row r="53" spans="1:79" x14ac:dyDescent="0.2">
      <c r="B53" s="210"/>
      <c r="C53" s="258"/>
      <c r="D53" s="210"/>
      <c r="E53" s="210"/>
      <c r="F53" s="210"/>
      <c r="G53" s="210"/>
      <c r="H53" s="210"/>
      <c r="I53" s="210"/>
      <c r="J53" s="210"/>
      <c r="K53" s="210"/>
      <c r="L53" s="210"/>
      <c r="M53" s="210"/>
      <c r="N53" s="210"/>
      <c r="O53" s="210"/>
      <c r="P53" s="210"/>
      <c r="Q53" s="210"/>
      <c r="R53" s="210"/>
      <c r="S53" s="210"/>
      <c r="T53" s="210"/>
      <c r="U53" s="210"/>
      <c r="V53" s="210"/>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Z53" s="210"/>
      <c r="CA53" s="210"/>
    </row>
    <row r="54" spans="1:79" ht="15" x14ac:dyDescent="0.2">
      <c r="B54" s="210"/>
      <c r="C54" s="213" t="s">
        <v>107</v>
      </c>
      <c r="D54" s="210"/>
      <c r="E54" s="210"/>
      <c r="F54" s="210"/>
      <c r="G54" s="210"/>
      <c r="H54" s="210"/>
      <c r="I54" s="210"/>
      <c r="J54" s="210"/>
      <c r="K54" s="365"/>
      <c r="L54" s="365"/>
      <c r="M54" s="365"/>
      <c r="N54" s="365"/>
      <c r="O54" s="365"/>
      <c r="P54" s="365"/>
      <c r="Q54" s="365"/>
      <c r="R54" s="365"/>
      <c r="S54" s="210"/>
      <c r="T54" s="210"/>
      <c r="U54" s="210"/>
      <c r="V54" s="210"/>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Z54" s="210"/>
      <c r="CA54" s="210"/>
    </row>
    <row r="55" spans="1:79" x14ac:dyDescent="0.2">
      <c r="B55" s="210"/>
      <c r="C55" s="210"/>
      <c r="D55" s="210"/>
      <c r="E55" s="210"/>
      <c r="F55" s="210"/>
      <c r="G55" s="210"/>
      <c r="H55" s="210"/>
      <c r="I55" s="210"/>
      <c r="J55" s="210"/>
      <c r="K55" s="210"/>
      <c r="L55" s="210"/>
      <c r="M55" s="210"/>
      <c r="N55" s="210"/>
      <c r="O55" s="210"/>
      <c r="P55" s="210"/>
      <c r="Q55" s="210"/>
      <c r="R55" s="210"/>
      <c r="S55" s="210"/>
      <c r="T55" s="210"/>
      <c r="U55" s="210"/>
      <c r="V55" s="210"/>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Z55" s="210"/>
      <c r="CA55" s="210"/>
    </row>
    <row r="56" spans="1:79" x14ac:dyDescent="0.2">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Z56" s="210"/>
      <c r="CA56" s="210"/>
    </row>
    <row r="57" spans="1:79" x14ac:dyDescent="0.2">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Z57" s="210"/>
      <c r="CA57" s="210"/>
    </row>
    <row r="58" spans="1:79" x14ac:dyDescent="0.2">
      <c r="A58" s="210"/>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Z58" s="210"/>
      <c r="CA58" s="210"/>
    </row>
    <row r="59" spans="1:79" x14ac:dyDescent="0.2">
      <c r="A59" s="210"/>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10"/>
      <c r="BA59" s="210"/>
      <c r="BB59" s="210"/>
      <c r="BC59" s="210"/>
      <c r="BD59" s="210"/>
      <c r="BZ59" s="210"/>
      <c r="CA59" s="210"/>
    </row>
    <row r="60" spans="1:79" x14ac:dyDescent="0.2">
      <c r="A60" s="210"/>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Z60" s="210"/>
      <c r="CA60" s="210"/>
    </row>
    <row r="61" spans="1:79" x14ac:dyDescent="0.2">
      <c r="A61" s="210"/>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Z61" s="210"/>
      <c r="CA61" s="210"/>
    </row>
    <row r="62" spans="1:79" x14ac:dyDescent="0.2">
      <c r="A62" s="210"/>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Z62" s="210"/>
      <c r="CA62" s="210"/>
    </row>
    <row r="63" spans="1:79" x14ac:dyDescent="0.2">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Z63" s="210"/>
      <c r="CA63" s="210"/>
    </row>
    <row r="64" spans="1:79" x14ac:dyDescent="0.2">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Z64" s="210"/>
      <c r="CA64" s="210"/>
    </row>
    <row r="65" spans="1:79" x14ac:dyDescent="0.2">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0"/>
      <c r="BC65" s="210"/>
      <c r="BD65" s="210"/>
      <c r="BZ65" s="210"/>
      <c r="CA65" s="210"/>
    </row>
    <row r="66" spans="1:79" x14ac:dyDescent="0.2">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210"/>
      <c r="AP66" s="210"/>
      <c r="AQ66" s="210"/>
      <c r="AR66" s="210"/>
      <c r="AS66" s="210"/>
      <c r="AT66" s="210"/>
      <c r="AU66" s="210"/>
      <c r="AV66" s="210"/>
      <c r="AW66" s="210"/>
      <c r="AX66" s="210"/>
      <c r="AY66" s="210"/>
      <c r="AZ66" s="210"/>
      <c r="BA66" s="210"/>
      <c r="BB66" s="210"/>
      <c r="BC66" s="210"/>
      <c r="BD66" s="210"/>
      <c r="BZ66" s="210"/>
      <c r="CA66" s="210"/>
    </row>
    <row r="67" spans="1:79" x14ac:dyDescent="0.2">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c r="AU67" s="210"/>
      <c r="AV67" s="210"/>
      <c r="AW67" s="210"/>
      <c r="AX67" s="210"/>
      <c r="AY67" s="210"/>
      <c r="AZ67" s="210"/>
      <c r="BA67" s="210"/>
      <c r="BB67" s="210"/>
      <c r="BC67" s="210"/>
      <c r="BD67" s="210"/>
      <c r="BZ67" s="210"/>
      <c r="CA67" s="210"/>
    </row>
    <row r="68" spans="1:79" x14ac:dyDescent="0.2">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0"/>
      <c r="AP68" s="210"/>
      <c r="AQ68" s="210"/>
      <c r="AR68" s="210"/>
      <c r="AS68" s="210"/>
      <c r="AT68" s="210"/>
      <c r="AU68" s="210"/>
      <c r="AV68" s="210"/>
      <c r="AW68" s="210"/>
      <c r="AX68" s="210"/>
      <c r="AY68" s="210"/>
      <c r="AZ68" s="210"/>
      <c r="BA68" s="210"/>
      <c r="BB68" s="210"/>
      <c r="BC68" s="210"/>
      <c r="BD68" s="210"/>
      <c r="BZ68" s="210"/>
      <c r="CA68" s="210"/>
    </row>
    <row r="69" spans="1:79" x14ac:dyDescent="0.2">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10"/>
      <c r="AY69" s="210"/>
      <c r="AZ69" s="210"/>
      <c r="BA69" s="210"/>
      <c r="BB69" s="210"/>
      <c r="BC69" s="210"/>
      <c r="BD69" s="210"/>
      <c r="BZ69" s="210"/>
      <c r="CA69" s="210"/>
    </row>
    <row r="70" spans="1:79" x14ac:dyDescent="0.2">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Z70" s="210"/>
      <c r="CA70" s="210"/>
    </row>
    <row r="71" spans="1:79" x14ac:dyDescent="0.2">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Z71" s="210"/>
      <c r="CA71" s="210"/>
    </row>
    <row r="72" spans="1:79" x14ac:dyDescent="0.2">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210"/>
      <c r="BZ72" s="210"/>
      <c r="CA72" s="210"/>
    </row>
    <row r="73" spans="1:79" x14ac:dyDescent="0.2">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210"/>
      <c r="BZ73" s="210"/>
      <c r="CA73" s="210"/>
    </row>
    <row r="74" spans="1:79" x14ac:dyDescent="0.2">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c r="BD74" s="210"/>
      <c r="BZ74" s="210"/>
      <c r="CA74" s="210"/>
    </row>
    <row r="75" spans="1:79" x14ac:dyDescent="0.2">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Z75" s="210"/>
      <c r="CA75" s="210"/>
    </row>
    <row r="76" spans="1:79" x14ac:dyDescent="0.2">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row>
  </sheetData>
  <sheetProtection algorithmName="SHA-512" hashValue="t+pa1KVWbkrn4xqK5XzLi/m1qzTXTvqRQSqFsjme9yOcFRBRqYAnhRq6CQSL0JIzecRp3wRyurBoniKPS5Cv6A==" saltValue="bTB0tOE68146tvIDcpICIA==" spinCount="100000" sheet="1" objects="1" scenarios="1"/>
  <protectedRanges>
    <protectedRange sqref="Q9:Q12 R13:R15 Q16:Q20 R9:T9 O23:T25 K50:R50 K52:R52 K54:R54" name="Eingaben"/>
  </protectedRanges>
  <mergeCells count="107">
    <mergeCell ref="C5:I5"/>
    <mergeCell ref="J10:P10"/>
    <mergeCell ref="J11:P11"/>
    <mergeCell ref="J12:P12"/>
    <mergeCell ref="Q34:S34"/>
    <mergeCell ref="Q35:S35"/>
    <mergeCell ref="X34:AP34"/>
    <mergeCell ref="Y28:BC28"/>
    <mergeCell ref="C37:M37"/>
    <mergeCell ref="N37:P37"/>
    <mergeCell ref="I34:J34"/>
    <mergeCell ref="L34:M34"/>
    <mergeCell ref="N34:P34"/>
    <mergeCell ref="I35:J35"/>
    <mergeCell ref="L35:M35"/>
    <mergeCell ref="N35:P35"/>
    <mergeCell ref="N30:P30"/>
    <mergeCell ref="C33:H33"/>
    <mergeCell ref="C31:H31"/>
    <mergeCell ref="C32:H32"/>
    <mergeCell ref="C34:H34"/>
    <mergeCell ref="C35:H35"/>
    <mergeCell ref="N33:P33"/>
    <mergeCell ref="I30:J30"/>
    <mergeCell ref="X2:AU2"/>
    <mergeCell ref="Q32:S32"/>
    <mergeCell ref="Q33:S33"/>
    <mergeCell ref="I31:J31"/>
    <mergeCell ref="L31:M31"/>
    <mergeCell ref="N31:P31"/>
    <mergeCell ref="Y29:BD29"/>
    <mergeCell ref="O25:R25"/>
    <mergeCell ref="C9:I9"/>
    <mergeCell ref="Q7:Q8"/>
    <mergeCell ref="R7:R8"/>
    <mergeCell ref="C10:I12"/>
    <mergeCell ref="C13:I15"/>
    <mergeCell ref="C16:I20"/>
    <mergeCell ref="I33:J33"/>
    <mergeCell ref="L33:M33"/>
    <mergeCell ref="I29:M29"/>
    <mergeCell ref="S26:T26"/>
    <mergeCell ref="Y30:BC30"/>
    <mergeCell ref="Y31:BC31"/>
    <mergeCell ref="X32:AO32"/>
    <mergeCell ref="X33:AP33"/>
    <mergeCell ref="Y24:AS24"/>
    <mergeCell ref="X27:BC27"/>
    <mergeCell ref="X9:AV9"/>
    <mergeCell ref="X10:AV10"/>
    <mergeCell ref="X8:AI8"/>
    <mergeCell ref="X18:AR18"/>
    <mergeCell ref="X19:BB19"/>
    <mergeCell ref="X20:AZ20"/>
    <mergeCell ref="Y22:AS22"/>
    <mergeCell ref="O23:R23"/>
    <mergeCell ref="O24:R24"/>
    <mergeCell ref="O22:R22"/>
    <mergeCell ref="Y23:AS23"/>
    <mergeCell ref="S17:T17"/>
    <mergeCell ref="S18:T18"/>
    <mergeCell ref="S19:T19"/>
    <mergeCell ref="S20:T20"/>
    <mergeCell ref="X5:AF5"/>
    <mergeCell ref="AL5:AR5"/>
    <mergeCell ref="X13:AV14"/>
    <mergeCell ref="X12:AJ12"/>
    <mergeCell ref="X15:AV15"/>
    <mergeCell ref="X16:AV16"/>
    <mergeCell ref="J18:P18"/>
    <mergeCell ref="J19:P19"/>
    <mergeCell ref="Y21:AU21"/>
    <mergeCell ref="J20:P20"/>
    <mergeCell ref="J13:P13"/>
    <mergeCell ref="J14:P14"/>
    <mergeCell ref="J15:P15"/>
    <mergeCell ref="J16:P16"/>
    <mergeCell ref="J17:P17"/>
    <mergeCell ref="S7:T8"/>
    <mergeCell ref="S9:T9"/>
    <mergeCell ref="S10:T10"/>
    <mergeCell ref="S11:T11"/>
    <mergeCell ref="S12:T12"/>
    <mergeCell ref="S13:T13"/>
    <mergeCell ref="S14:T14"/>
    <mergeCell ref="S15:T15"/>
    <mergeCell ref="S16:T16"/>
    <mergeCell ref="K54:R54"/>
    <mergeCell ref="S23:T23"/>
    <mergeCell ref="S24:T24"/>
    <mergeCell ref="S25:T25"/>
    <mergeCell ref="K50:R50"/>
    <mergeCell ref="K52:R52"/>
    <mergeCell ref="X41:BB45"/>
    <mergeCell ref="D44:S46"/>
    <mergeCell ref="C42:Q42"/>
    <mergeCell ref="C41:R41"/>
    <mergeCell ref="X47:BB48"/>
    <mergeCell ref="X35:AU35"/>
    <mergeCell ref="Q29:S29"/>
    <mergeCell ref="Q30:S30"/>
    <mergeCell ref="Q31:S31"/>
    <mergeCell ref="L30:M30"/>
    <mergeCell ref="I32:J32"/>
    <mergeCell ref="L32:M32"/>
    <mergeCell ref="N32:P32"/>
    <mergeCell ref="C36:E36"/>
  </mergeCells>
  <hyperlinks>
    <hyperlink ref="X5" r:id="rId1" xr:uid="{00000000-0004-0000-0000-000000000000}"/>
    <hyperlink ref="AL5" r:id="rId2" xr:uid="{00000000-0004-0000-0000-000001000000}"/>
  </hyperlinks>
  <pageMargins left="0.25" right="0.25" top="0.75" bottom="0.75" header="0.3" footer="0.3"/>
  <pageSetup paperSize="9" orientation="portrait" r:id="rId3"/>
  <headerFooter>
    <oddHeader>&amp;R&amp;G</oddHeader>
    <oddFooter>&amp;CSeite &amp;P von &amp;N&amp;R&amp;D</oddFooter>
  </headerFooter>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Bedarfswerte!$B$22:$B$27</xm:f>
          </x14:formula1>
          <xm:sqref>C5:I5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AJ119"/>
  <sheetViews>
    <sheetView topLeftCell="A9" zoomScale="55" zoomScaleNormal="55" zoomScalePageLayoutView="85" workbookViewId="0">
      <selection activeCell="Y17" sqref="Y17"/>
    </sheetView>
  </sheetViews>
  <sheetFormatPr baseColWidth="10" defaultColWidth="11" defaultRowHeight="14.25" x14ac:dyDescent="0.2"/>
  <cols>
    <col min="1" max="4" width="11" style="7"/>
    <col min="5" max="5" width="2.625" style="7" customWidth="1"/>
    <col min="6" max="6" width="15.25" style="7" customWidth="1"/>
    <col min="7" max="9" width="15.375" style="7" customWidth="1"/>
    <col min="10" max="10" width="2.25" style="7" customWidth="1"/>
    <col min="11" max="18" width="14.375" style="7" customWidth="1"/>
    <col min="19" max="19" width="2.25" style="8" customWidth="1"/>
    <col min="20" max="23" width="17.125" style="8" customWidth="1"/>
    <col min="24" max="24" width="2.375" style="8" customWidth="1"/>
    <col min="25" max="28" width="17.125" style="7" customWidth="1"/>
    <col min="29" max="29" width="2.375" style="7" customWidth="1"/>
    <col min="30" max="16384" width="11" style="7"/>
  </cols>
  <sheetData>
    <row r="1" spans="1:33" ht="18.75" customHeight="1" x14ac:dyDescent="0.2">
      <c r="K1" s="9"/>
    </row>
    <row r="2" spans="1:33" ht="18.75" customHeight="1" x14ac:dyDescent="0.2">
      <c r="K2" s="9"/>
      <c r="L2" s="9"/>
      <c r="M2" s="9"/>
    </row>
    <row r="3" spans="1:33" s="12" customFormat="1" ht="18.75" customHeight="1" x14ac:dyDescent="0.2">
      <c r="F3" s="486" t="s">
        <v>109</v>
      </c>
      <c r="G3" s="486"/>
      <c r="H3" s="486"/>
      <c r="I3" s="486"/>
      <c r="K3" s="485" t="s">
        <v>109</v>
      </c>
      <c r="L3" s="485"/>
      <c r="M3" s="485"/>
      <c r="N3" s="485"/>
      <c r="O3" s="485"/>
      <c r="P3" s="485"/>
      <c r="Q3" s="485"/>
      <c r="R3" s="485"/>
      <c r="T3" s="483" t="s">
        <v>116</v>
      </c>
      <c r="U3" s="484"/>
      <c r="V3" s="484"/>
      <c r="W3" s="484"/>
      <c r="X3" s="275"/>
      <c r="Y3" s="483" t="s">
        <v>170</v>
      </c>
      <c r="Z3" s="483"/>
      <c r="AD3" s="460" t="s">
        <v>156</v>
      </c>
      <c r="AE3" s="460"/>
      <c r="AF3" s="460"/>
      <c r="AG3" s="344"/>
    </row>
    <row r="4" spans="1:33" s="12" customFormat="1" ht="18.75" customHeight="1" x14ac:dyDescent="0.2">
      <c r="K4" s="11"/>
      <c r="L4" s="11"/>
      <c r="M4" s="11"/>
      <c r="AA4" s="10"/>
    </row>
    <row r="5" spans="1:33" s="12" customFormat="1" ht="24" customHeight="1" thickBot="1" x14ac:dyDescent="0.25">
      <c r="F5" s="559" t="s">
        <v>70</v>
      </c>
      <c r="G5" s="559"/>
      <c r="H5" s="559" t="s">
        <v>71</v>
      </c>
      <c r="I5" s="559"/>
      <c r="J5" s="165"/>
      <c r="K5" s="559" t="s">
        <v>70</v>
      </c>
      <c r="L5" s="559"/>
      <c r="M5" s="559"/>
      <c r="N5" s="559"/>
      <c r="O5" s="559" t="s">
        <v>71</v>
      </c>
      <c r="P5" s="559"/>
      <c r="Q5" s="559"/>
      <c r="R5" s="559"/>
      <c r="S5" s="36"/>
      <c r="T5" s="559" t="s">
        <v>72</v>
      </c>
      <c r="U5" s="559"/>
      <c r="V5" s="559"/>
      <c r="W5" s="559"/>
      <c r="X5" s="14"/>
      <c r="Y5" s="559" t="s">
        <v>61</v>
      </c>
      <c r="Z5" s="559"/>
    </row>
    <row r="6" spans="1:33" ht="42" customHeight="1" x14ac:dyDescent="0.2">
      <c r="F6" s="505" t="s">
        <v>44</v>
      </c>
      <c r="G6" s="506"/>
      <c r="H6" s="505" t="s">
        <v>44</v>
      </c>
      <c r="I6" s="506"/>
      <c r="K6" s="502" t="s">
        <v>45</v>
      </c>
      <c r="L6" s="503"/>
      <c r="M6" s="503"/>
      <c r="N6" s="504"/>
      <c r="O6" s="502" t="s">
        <v>45</v>
      </c>
      <c r="P6" s="503"/>
      <c r="Q6" s="503"/>
      <c r="R6" s="504"/>
      <c r="S6" s="43"/>
      <c r="T6" s="461" t="s">
        <v>36</v>
      </c>
      <c r="U6" s="462"/>
      <c r="V6" s="461" t="s">
        <v>37</v>
      </c>
      <c r="W6" s="520"/>
      <c r="X6" s="44"/>
      <c r="Y6" s="560" t="s">
        <v>19</v>
      </c>
      <c r="Z6" s="562" t="s">
        <v>1</v>
      </c>
      <c r="AD6" s="461" t="s">
        <v>2</v>
      </c>
      <c r="AE6" s="462"/>
      <c r="AF6" s="461" t="s">
        <v>3</v>
      </c>
      <c r="AG6" s="462"/>
    </row>
    <row r="7" spans="1:33" s="10" customFormat="1" ht="18.75" customHeight="1" thickBot="1" x14ac:dyDescent="0.3">
      <c r="E7" s="45"/>
      <c r="F7" s="568" t="s">
        <v>19</v>
      </c>
      <c r="G7" s="565" t="s">
        <v>1</v>
      </c>
      <c r="H7" s="568" t="s">
        <v>19</v>
      </c>
      <c r="I7" s="565" t="s">
        <v>1</v>
      </c>
      <c r="K7" s="568" t="s">
        <v>19</v>
      </c>
      <c r="L7" s="564"/>
      <c r="M7" s="564" t="s">
        <v>1</v>
      </c>
      <c r="N7" s="565"/>
      <c r="O7" s="568" t="s">
        <v>19</v>
      </c>
      <c r="P7" s="564"/>
      <c r="Q7" s="564" t="s">
        <v>1</v>
      </c>
      <c r="R7" s="565"/>
      <c r="S7" s="35"/>
      <c r="T7" s="47" t="s">
        <v>20</v>
      </c>
      <c r="U7" s="48" t="s">
        <v>21</v>
      </c>
      <c r="V7" s="47" t="s">
        <v>20</v>
      </c>
      <c r="W7" s="49" t="s">
        <v>21</v>
      </c>
      <c r="X7" s="50"/>
      <c r="Y7" s="561"/>
      <c r="Z7" s="563"/>
    </row>
    <row r="8" spans="1:33" s="10" customFormat="1" ht="18.75" customHeight="1" thickBot="1" x14ac:dyDescent="0.3">
      <c r="E8" s="45"/>
      <c r="F8" s="569"/>
      <c r="G8" s="567"/>
      <c r="H8" s="569"/>
      <c r="I8" s="567"/>
      <c r="K8" s="569"/>
      <c r="L8" s="566"/>
      <c r="M8" s="566"/>
      <c r="N8" s="567"/>
      <c r="O8" s="569"/>
      <c r="P8" s="566"/>
      <c r="Q8" s="566"/>
      <c r="R8" s="567"/>
      <c r="S8" s="35"/>
      <c r="T8" s="53" t="e">
        <f>VLOOKUP('PP-Formular'!C5,Bedarfswerte!B23:J27,2,FALSE)</f>
        <v>#N/A</v>
      </c>
      <c r="U8" s="54" t="e">
        <f>VLOOKUP('PP-Formular'!C5,Bedarfswerte!B23:J27,3,FALSE)</f>
        <v>#N/A</v>
      </c>
      <c r="V8" s="53" t="e">
        <f>VLOOKUP('PP-Formular'!C5,Bedarfswerte!B23:J27,4,FALSE)</f>
        <v>#N/A</v>
      </c>
      <c r="W8" s="55" t="e">
        <f>VLOOKUP('PP-Formular'!C5,Bedarfswerte!B23:J27,5,FALSE)</f>
        <v>#N/A</v>
      </c>
      <c r="X8" s="56"/>
      <c r="Y8" s="561"/>
      <c r="Z8" s="563"/>
      <c r="AD8" s="58" t="s">
        <v>28</v>
      </c>
      <c r="AE8" s="345" t="s">
        <v>53</v>
      </c>
      <c r="AF8" s="345" t="s">
        <v>157</v>
      </c>
      <c r="AG8" s="346" t="s">
        <v>158</v>
      </c>
    </row>
    <row r="9" spans="1:33" ht="24.75" customHeight="1" thickBot="1" x14ac:dyDescent="0.25">
      <c r="A9" s="490" t="s">
        <v>17</v>
      </c>
      <c r="B9" s="491"/>
      <c r="C9" s="492"/>
      <c r="F9" s="181">
        <f>Bedarfswerte!C6</f>
        <v>80</v>
      </c>
      <c r="G9" s="182">
        <f>Bedarfswerte!E6</f>
        <v>0.1</v>
      </c>
      <c r="H9" s="181">
        <f>Bedarfswerte!C36</f>
        <v>40</v>
      </c>
      <c r="I9" s="183"/>
      <c r="K9" s="155">
        <f>'PP-Formular'!Q9/F9</f>
        <v>0</v>
      </c>
      <c r="L9" s="60">
        <f>'PP-Formular'!S9</f>
        <v>0</v>
      </c>
      <c r="M9" s="61">
        <f>K9*G9</f>
        <v>0</v>
      </c>
      <c r="N9" s="62">
        <f>L9*(G9)</f>
        <v>0</v>
      </c>
      <c r="O9" s="155">
        <f>INT(ROUND('PP-Formular'!Q9/H9,0))</f>
        <v>0</v>
      </c>
      <c r="P9" s="60">
        <f>'PP-Formular'!R9</f>
        <v>0</v>
      </c>
      <c r="Q9" s="157"/>
      <c r="R9" s="158"/>
      <c r="S9" s="16"/>
      <c r="T9" s="63" t="e">
        <f>INT(ROUND(K26,0))</f>
        <v>#N/A</v>
      </c>
      <c r="U9" s="64" t="e">
        <f>INT(ROUND(L26,0))</f>
        <v>#N/A</v>
      </c>
      <c r="V9" s="67"/>
      <c r="W9" s="68"/>
      <c r="X9" s="15"/>
      <c r="Y9" s="59">
        <f>IF(AND(O9&gt;0,P9&gt;0),IF(O9&lt;P9,O9,P9),IF(O9&gt;0,O9,P9))</f>
        <v>0</v>
      </c>
      <c r="Z9" s="150"/>
      <c r="AA9" s="10"/>
      <c r="AB9" s="10"/>
      <c r="AD9" s="347" t="e">
        <f>(T9)*VLOOKUP($A9,Bedarfswerte!$A$48:$E$59,5,FALSE)</f>
        <v>#N/A</v>
      </c>
      <c r="AE9" s="348" t="e">
        <f>(U9)*VLOOKUP($A9,Bedarfswerte!$A$48:$E$59,5,FALSE)</f>
        <v>#N/A</v>
      </c>
      <c r="AF9" s="78"/>
      <c r="AG9" s="99"/>
    </row>
    <row r="10" spans="1:33" ht="24.75" customHeight="1" x14ac:dyDescent="0.2">
      <c r="A10" s="493" t="s">
        <v>7</v>
      </c>
      <c r="B10" s="494"/>
      <c r="C10" s="495"/>
      <c r="F10" s="184">
        <f>Bedarfswerte!D8</f>
        <v>150</v>
      </c>
      <c r="G10" s="185">
        <f>Bedarfswerte!E8</f>
        <v>30</v>
      </c>
      <c r="H10" s="184">
        <f>Bedarfswerte!C37</f>
        <v>100</v>
      </c>
      <c r="I10" s="185">
        <f>Bedarfswerte!D37</f>
        <v>50</v>
      </c>
      <c r="K10" s="509">
        <f>'PP-Formular'!Q10/F10</f>
        <v>0</v>
      </c>
      <c r="L10" s="510"/>
      <c r="M10" s="507">
        <f>'PP-Formular'!Q10/G10</f>
        <v>0</v>
      </c>
      <c r="N10" s="508"/>
      <c r="O10" s="509">
        <f>'PP-Formular'!Q10/H10</f>
        <v>0</v>
      </c>
      <c r="P10" s="510"/>
      <c r="Q10" s="507">
        <f>'PP-Formular'!Q10/I10</f>
        <v>0</v>
      </c>
      <c r="R10" s="508"/>
      <c r="S10" s="16"/>
      <c r="T10" s="78"/>
      <c r="U10" s="79"/>
      <c r="V10" s="74" t="e">
        <f>INT(ROUND(M27,0))</f>
        <v>#N/A</v>
      </c>
      <c r="W10" s="75" t="e">
        <f>INT(ROUND(N27,0))</f>
        <v>#N/A</v>
      </c>
      <c r="X10" s="16"/>
      <c r="Y10" s="74">
        <f>INT(ROUND(O10,0))</f>
        <v>0</v>
      </c>
      <c r="Z10" s="75">
        <f>INT(ROUND(Q10,0))</f>
        <v>0</v>
      </c>
      <c r="AA10" s="10"/>
      <c r="AB10" s="10"/>
      <c r="AD10" s="203"/>
      <c r="AE10" s="118"/>
      <c r="AF10" s="349" t="e">
        <f>V10*VLOOKUP($A10,Bedarfswerte!$A$48:$H$59,8,FALSE)</f>
        <v>#N/A</v>
      </c>
      <c r="AG10" s="350" t="e">
        <f>W10*VLOOKUP($A10,Bedarfswerte!$A$48:$H$59,8,FALSE)</f>
        <v>#N/A</v>
      </c>
    </row>
    <row r="11" spans="1:33" ht="24.75" customHeight="1" thickBot="1" x14ac:dyDescent="0.25">
      <c r="A11" s="496" t="s">
        <v>8</v>
      </c>
      <c r="B11" s="497"/>
      <c r="C11" s="498"/>
      <c r="F11" s="186">
        <f>Bedarfswerte!D9</f>
        <v>200</v>
      </c>
      <c r="G11" s="187">
        <f>Bedarfswerte!E9</f>
        <v>70</v>
      </c>
      <c r="H11" s="186">
        <f>Bedarfswerte!C38</f>
        <v>100</v>
      </c>
      <c r="I11" s="187">
        <f>Bedarfswerte!D38</f>
        <v>150</v>
      </c>
      <c r="K11" s="466">
        <f>'PP-Formular'!Q11/F11</f>
        <v>0</v>
      </c>
      <c r="L11" s="467"/>
      <c r="M11" s="464">
        <f>'PP-Formular'!Q11/G11</f>
        <v>0</v>
      </c>
      <c r="N11" s="465"/>
      <c r="O11" s="466">
        <f>'PP-Formular'!Q11/H11</f>
        <v>0</v>
      </c>
      <c r="P11" s="467"/>
      <c r="Q11" s="464">
        <f>'PP-Formular'!Q11/I11</f>
        <v>0</v>
      </c>
      <c r="R11" s="465"/>
      <c r="S11" s="16"/>
      <c r="T11" s="203"/>
      <c r="U11" s="118"/>
      <c r="V11" s="204" t="e">
        <f>INT(ROUND(M28,0))</f>
        <v>#N/A</v>
      </c>
      <c r="W11" s="205" t="e">
        <f>INT(ROUND(N28,0))</f>
        <v>#N/A</v>
      </c>
      <c r="X11" s="16"/>
      <c r="Y11" s="105">
        <f>INT(ROUND(O11,0))</f>
        <v>0</v>
      </c>
      <c r="Z11" s="205">
        <f>INT(ROUND(Q11,0))</f>
        <v>0</v>
      </c>
      <c r="AA11" s="10"/>
      <c r="AB11" s="10"/>
      <c r="AD11" s="203"/>
      <c r="AE11" s="118"/>
      <c r="AF11" s="349" t="e">
        <f>V11*VLOOKUP($A11,Bedarfswerte!$A$48:$H$59,8,FALSE)</f>
        <v>#N/A</v>
      </c>
      <c r="AG11" s="350" t="e">
        <f>W11*VLOOKUP($A11,Bedarfswerte!$A$48:$H$59,8,FALSE)</f>
        <v>#N/A</v>
      </c>
    </row>
    <row r="12" spans="1:33" ht="24.75" customHeight="1" thickBot="1" x14ac:dyDescent="0.25">
      <c r="A12" s="499" t="s">
        <v>88</v>
      </c>
      <c r="B12" s="500"/>
      <c r="C12" s="501"/>
      <c r="F12" s="186">
        <f>Bedarfswerte!D10</f>
        <v>250</v>
      </c>
      <c r="G12" s="187">
        <f>Bedarfswerte!E10</f>
        <v>60</v>
      </c>
      <c r="H12" s="186">
        <f>Bedarfswerte!C39</f>
        <v>5</v>
      </c>
      <c r="I12" s="187">
        <f>Bedarfswerte!D39</f>
        <v>5</v>
      </c>
      <c r="K12" s="481"/>
      <c r="L12" s="482"/>
      <c r="M12" s="479"/>
      <c r="N12" s="480"/>
      <c r="O12" s="481"/>
      <c r="P12" s="482"/>
      <c r="Q12" s="479"/>
      <c r="R12" s="480"/>
      <c r="S12" s="16"/>
      <c r="T12" s="88"/>
      <c r="U12" s="202"/>
      <c r="V12" s="152"/>
      <c r="W12" s="206"/>
      <c r="X12" s="16"/>
      <c r="Y12" s="152"/>
      <c r="Z12" s="206"/>
      <c r="AA12" s="10"/>
      <c r="AB12" s="10"/>
      <c r="AD12" s="203"/>
      <c r="AE12" s="118"/>
      <c r="AF12" s="349">
        <f>V12*VLOOKUP($A12,Bedarfswerte!$A$48:$H$59,8,FALSE)</f>
        <v>0</v>
      </c>
      <c r="AG12" s="350">
        <f>W12*VLOOKUP($A12,Bedarfswerte!$A$48:$H$59,8,FALSE)</f>
        <v>0</v>
      </c>
    </row>
    <row r="13" spans="1:33" ht="24.75" customHeight="1" x14ac:dyDescent="0.2">
      <c r="A13" s="493" t="s">
        <v>10</v>
      </c>
      <c r="B13" s="494"/>
      <c r="C13" s="495"/>
      <c r="F13" s="188">
        <f>Bedarfswerte!D11</f>
        <v>40</v>
      </c>
      <c r="G13" s="189">
        <f>Bedarfswerte!E11</f>
        <v>6</v>
      </c>
      <c r="H13" s="188">
        <f>Bedarfswerte!C39</f>
        <v>5</v>
      </c>
      <c r="I13" s="189">
        <f>Bedarfswerte!D39</f>
        <v>5</v>
      </c>
      <c r="K13" s="509">
        <f>'PP-Formular'!R13/F13</f>
        <v>0</v>
      </c>
      <c r="L13" s="510"/>
      <c r="M13" s="507">
        <f>'PP-Formular'!R13/G13</f>
        <v>0</v>
      </c>
      <c r="N13" s="508"/>
      <c r="O13" s="509">
        <f>'PP-Formular'!S13/H13</f>
        <v>0</v>
      </c>
      <c r="P13" s="510"/>
      <c r="Q13" s="507">
        <f>'PP-Formular'!R13/I13</f>
        <v>0</v>
      </c>
      <c r="R13" s="508"/>
      <c r="S13" s="16"/>
      <c r="T13" s="78"/>
      <c r="U13" s="79"/>
      <c r="V13" s="74" t="e">
        <f t="shared" ref="V13:V16" si="0">INT(ROUND(M29,0))</f>
        <v>#N/A</v>
      </c>
      <c r="W13" s="75" t="e">
        <f t="shared" ref="W13:W19" si="1">INT(ROUND(N29,0))</f>
        <v>#N/A</v>
      </c>
      <c r="X13" s="16"/>
      <c r="Y13" s="94">
        <f t="shared" ref="Y13:Y19" si="2">INT(ROUND(O13,0))</f>
        <v>0</v>
      </c>
      <c r="Z13" s="95">
        <f t="shared" ref="Z13:Z18" si="3">INT(ROUND(Q13,0))</f>
        <v>0</v>
      </c>
      <c r="AA13" s="10"/>
      <c r="AB13" s="10"/>
      <c r="AD13" s="203"/>
      <c r="AE13" s="118"/>
      <c r="AF13" s="349" t="e">
        <f>V13*VLOOKUP($A13,Bedarfswerte!$A$48:$H$59,8,FALSE)</f>
        <v>#N/A</v>
      </c>
      <c r="AG13" s="350" t="e">
        <f>W13*VLOOKUP($A13,Bedarfswerte!$A$48:$H$59,8,FALSE)</f>
        <v>#N/A</v>
      </c>
    </row>
    <row r="14" spans="1:33" ht="24.75" customHeight="1" x14ac:dyDescent="0.2">
      <c r="A14" s="496" t="s">
        <v>11</v>
      </c>
      <c r="B14" s="497"/>
      <c r="C14" s="498"/>
      <c r="E14" s="196"/>
      <c r="F14" s="207"/>
      <c r="G14" s="190">
        <f>Bedarfswerte!E12</f>
        <v>10</v>
      </c>
      <c r="H14" s="191">
        <f>Bedarfswerte!C40</f>
        <v>5</v>
      </c>
      <c r="I14" s="190">
        <f>Bedarfswerte!D40</f>
        <v>5</v>
      </c>
      <c r="K14" s="477"/>
      <c r="L14" s="478"/>
      <c r="M14" s="475">
        <f>'PP-Formular'!R14/G14</f>
        <v>0</v>
      </c>
      <c r="N14" s="476"/>
      <c r="O14" s="487">
        <f>'PP-Formular'!S14/H14</f>
        <v>0</v>
      </c>
      <c r="P14" s="489"/>
      <c r="Q14" s="475">
        <f>'PP-Formular'!R14/I14</f>
        <v>0</v>
      </c>
      <c r="R14" s="476"/>
      <c r="S14" s="197"/>
      <c r="T14" s="103"/>
      <c r="U14" s="104"/>
      <c r="V14" s="105">
        <f t="shared" si="0"/>
        <v>0</v>
      </c>
      <c r="W14" s="106">
        <f t="shared" si="1"/>
        <v>0</v>
      </c>
      <c r="X14" s="13"/>
      <c r="Y14" s="151">
        <f t="shared" si="2"/>
        <v>0</v>
      </c>
      <c r="Z14" s="100">
        <f t="shared" si="3"/>
        <v>0</v>
      </c>
      <c r="AD14" s="203"/>
      <c r="AE14" s="118"/>
      <c r="AF14" s="349">
        <f>V14*VLOOKUP($A14,Bedarfswerte!$A$48:$H$59,8,FALSE)</f>
        <v>0</v>
      </c>
      <c r="AG14" s="350">
        <f>W14*VLOOKUP($A14,Bedarfswerte!$A$48:$H$59,8,FALSE)</f>
        <v>0</v>
      </c>
    </row>
    <row r="15" spans="1:33" ht="24.75" customHeight="1" thickBot="1" x14ac:dyDescent="0.25">
      <c r="A15" s="499" t="s">
        <v>12</v>
      </c>
      <c r="B15" s="500"/>
      <c r="C15" s="501"/>
      <c r="E15" s="196"/>
      <c r="F15" s="208">
        <f>Bedarfswerte!D13</f>
        <v>7</v>
      </c>
      <c r="G15" s="187">
        <f>Bedarfswerte!E13</f>
        <v>2</v>
      </c>
      <c r="H15" s="186">
        <f>Bedarfswerte!C41</f>
        <v>5</v>
      </c>
      <c r="I15" s="187">
        <f>Bedarfswerte!D41</f>
        <v>10</v>
      </c>
      <c r="K15" s="466">
        <f>'PP-Formular'!R15/F15</f>
        <v>0</v>
      </c>
      <c r="L15" s="467"/>
      <c r="M15" s="468">
        <f>'PP-Formular'!R15/G15</f>
        <v>0</v>
      </c>
      <c r="N15" s="469"/>
      <c r="O15" s="466">
        <f>'PP-Formular'!S15/H15</f>
        <v>0</v>
      </c>
      <c r="P15" s="467"/>
      <c r="Q15" s="464">
        <f>'PP-Formular'!R15/I15</f>
        <v>0</v>
      </c>
      <c r="R15" s="465"/>
      <c r="S15" s="16"/>
      <c r="T15" s="88"/>
      <c r="U15" s="89"/>
      <c r="V15" s="84" t="e">
        <f t="shared" si="0"/>
        <v>#N/A</v>
      </c>
      <c r="W15" s="85" t="e">
        <f t="shared" si="1"/>
        <v>#N/A</v>
      </c>
      <c r="X15" s="16"/>
      <c r="Y15" s="84">
        <f t="shared" si="2"/>
        <v>0</v>
      </c>
      <c r="Z15" s="85">
        <f t="shared" si="3"/>
        <v>0</v>
      </c>
      <c r="AD15" s="203"/>
      <c r="AE15" s="118"/>
      <c r="AF15" s="349" t="e">
        <f>V15*VLOOKUP($A15,Bedarfswerte!$A$48:$H$59,8,FALSE)</f>
        <v>#N/A</v>
      </c>
      <c r="AG15" s="350" t="e">
        <f>W15*VLOOKUP($A15,Bedarfswerte!$A$48:$H$59,8,FALSE)</f>
        <v>#N/A</v>
      </c>
    </row>
    <row r="16" spans="1:33" ht="24.75" customHeight="1" x14ac:dyDescent="0.2">
      <c r="A16" s="493" t="s">
        <v>78</v>
      </c>
      <c r="B16" s="494"/>
      <c r="C16" s="495"/>
      <c r="F16" s="188">
        <f>Bedarfswerte!D14</f>
        <v>80</v>
      </c>
      <c r="G16" s="189">
        <f>Bedarfswerte!E14</f>
        <v>100</v>
      </c>
      <c r="H16" s="188">
        <f>Bedarfswerte!C42</f>
        <v>100</v>
      </c>
      <c r="I16" s="189">
        <f>Bedarfswerte!D42</f>
        <v>150</v>
      </c>
      <c r="K16" s="509">
        <f>'PP-Formular'!Q16/F16</f>
        <v>0</v>
      </c>
      <c r="L16" s="511"/>
      <c r="M16" s="512">
        <f>'PP-Formular'!Q16/G16</f>
        <v>0</v>
      </c>
      <c r="N16" s="513"/>
      <c r="O16" s="511">
        <f>'PP-Formular'!Q16/H16</f>
        <v>0</v>
      </c>
      <c r="P16" s="510"/>
      <c r="Q16" s="507">
        <f>'PP-Formular'!Q16/I16</f>
        <v>0</v>
      </c>
      <c r="R16" s="508"/>
      <c r="S16" s="16"/>
      <c r="T16" s="78"/>
      <c r="U16" s="79"/>
      <c r="V16" s="74" t="e">
        <f t="shared" si="0"/>
        <v>#N/A</v>
      </c>
      <c r="W16" s="75" t="e">
        <f t="shared" si="1"/>
        <v>#N/A</v>
      </c>
      <c r="X16" s="16"/>
      <c r="Y16" s="94">
        <f t="shared" si="2"/>
        <v>0</v>
      </c>
      <c r="Z16" s="95">
        <f t="shared" si="3"/>
        <v>0</v>
      </c>
      <c r="AD16" s="203"/>
      <c r="AE16" s="118"/>
      <c r="AF16" s="349" t="e">
        <f>V16*VLOOKUP($A16,Bedarfswerte!$A$48:$H$59,8,FALSE)</f>
        <v>#N/A</v>
      </c>
      <c r="AG16" s="350" t="e">
        <f>W16*VLOOKUP($A16,Bedarfswerte!$A$48:$H$59,8,FALSE)</f>
        <v>#N/A</v>
      </c>
    </row>
    <row r="17" spans="1:36" ht="24.75" customHeight="1" x14ac:dyDescent="0.2">
      <c r="A17" s="496" t="s">
        <v>89</v>
      </c>
      <c r="B17" s="497"/>
      <c r="C17" s="498"/>
      <c r="F17" s="188">
        <f>Bedarfswerte!D15</f>
        <v>50</v>
      </c>
      <c r="G17" s="189">
        <f>Bedarfswerte!E15</f>
        <v>500</v>
      </c>
      <c r="H17" s="188">
        <f>Bedarfswerte!C42</f>
        <v>100</v>
      </c>
      <c r="I17" s="259">
        <f>Bedarfswerte!D42</f>
        <v>150</v>
      </c>
      <c r="K17" s="487">
        <f>'PP-Formular'!Q17/F17</f>
        <v>0</v>
      </c>
      <c r="L17" s="488"/>
      <c r="M17" s="472">
        <f>'PP-Formular'!Q17/G17</f>
        <v>0</v>
      </c>
      <c r="N17" s="473"/>
      <c r="O17" s="487">
        <f>'PP-Formular'!Q17/H17</f>
        <v>0</v>
      </c>
      <c r="P17" s="489"/>
      <c r="Q17" s="555">
        <f>'PP-Formular'!Q17/I17</f>
        <v>0</v>
      </c>
      <c r="R17" s="556"/>
      <c r="S17" s="16"/>
      <c r="T17" s="260"/>
      <c r="U17" s="261"/>
      <c r="V17" s="105" t="e">
        <f t="shared" ref="V17:V19" si="4">INT(ROUND(M33,0))</f>
        <v>#N/A</v>
      </c>
      <c r="W17" s="106" t="e">
        <f t="shared" si="1"/>
        <v>#N/A</v>
      </c>
      <c r="X17" s="16"/>
      <c r="Y17" s="200">
        <f t="shared" ref="Y17" si="5">INT(ROUND(O17,0))</f>
        <v>0</v>
      </c>
      <c r="Z17" s="199">
        <f t="shared" si="3"/>
        <v>0</v>
      </c>
      <c r="AD17" s="203"/>
      <c r="AE17" s="118"/>
      <c r="AF17" s="349" t="e">
        <f>V17*VLOOKUP($A17,Bedarfswerte!$A$48:$H$59,8,FALSE)</f>
        <v>#N/A</v>
      </c>
      <c r="AG17" s="350" t="e">
        <f>W17*VLOOKUP($A17,Bedarfswerte!$A$48:$H$59,8,FALSE)</f>
        <v>#N/A</v>
      </c>
    </row>
    <row r="18" spans="1:36" ht="24.75" customHeight="1" x14ac:dyDescent="0.2">
      <c r="A18" s="496" t="s">
        <v>79</v>
      </c>
      <c r="B18" s="497"/>
      <c r="C18" s="498"/>
      <c r="F18" s="188">
        <f>Bedarfswerte!D16</f>
        <v>80</v>
      </c>
      <c r="G18" s="189">
        <f>Bedarfswerte!E16</f>
        <v>300</v>
      </c>
      <c r="H18" s="201">
        <f>Bedarfswerte!C43</f>
        <v>150</v>
      </c>
      <c r="I18" s="198">
        <f>Bedarfswerte!D43</f>
        <v>400</v>
      </c>
      <c r="K18" s="474">
        <f>'PP-Formular'!Q18/F18</f>
        <v>0</v>
      </c>
      <c r="L18" s="470"/>
      <c r="M18" s="472">
        <f>'PP-Formular'!Q18/G18</f>
        <v>0</v>
      </c>
      <c r="N18" s="473"/>
      <c r="O18" s="470">
        <f>'PP-Formular'!Q18/H18</f>
        <v>0</v>
      </c>
      <c r="P18" s="471"/>
      <c r="Q18" s="475">
        <f>'PP-Formular'!Q18/I18</f>
        <v>0</v>
      </c>
      <c r="R18" s="476"/>
      <c r="S18" s="16"/>
      <c r="T18" s="113"/>
      <c r="U18" s="114"/>
      <c r="V18" s="105" t="e">
        <f t="shared" si="4"/>
        <v>#N/A</v>
      </c>
      <c r="W18" s="106" t="e">
        <f t="shared" si="1"/>
        <v>#N/A</v>
      </c>
      <c r="X18" s="16"/>
      <c r="Y18" s="200">
        <f t="shared" si="2"/>
        <v>0</v>
      </c>
      <c r="Z18" s="199">
        <f t="shared" si="3"/>
        <v>0</v>
      </c>
      <c r="AD18" s="203"/>
      <c r="AE18" s="118"/>
      <c r="AF18" s="349" t="e">
        <f>V18*VLOOKUP($A18,Bedarfswerte!$A$48:$H$59,8,FALSE)</f>
        <v>#N/A</v>
      </c>
      <c r="AG18" s="350" t="e">
        <f>W18*VLOOKUP($A18,Bedarfswerte!$A$48:$H$59,8,FALSE)</f>
        <v>#N/A</v>
      </c>
    </row>
    <row r="19" spans="1:36" ht="24.75" customHeight="1" x14ac:dyDescent="0.2">
      <c r="A19" s="496" t="s">
        <v>29</v>
      </c>
      <c r="B19" s="497"/>
      <c r="C19" s="498"/>
      <c r="F19" s="188">
        <f>Bedarfswerte!D17</f>
        <v>150</v>
      </c>
      <c r="G19" s="189">
        <f>Bedarfswerte!E17</f>
        <v>750</v>
      </c>
      <c r="H19" s="188">
        <f>Bedarfswerte!C44</f>
        <v>400</v>
      </c>
      <c r="I19" s="192"/>
      <c r="K19" s="474">
        <f>'PP-Formular'!Q19/F19</f>
        <v>0</v>
      </c>
      <c r="L19" s="470"/>
      <c r="M19" s="472">
        <f>'PP-Formular'!Q19/G19</f>
        <v>0</v>
      </c>
      <c r="N19" s="473"/>
      <c r="O19" s="470">
        <f>'PP-Formular'!Q19/H19</f>
        <v>0</v>
      </c>
      <c r="P19" s="471"/>
      <c r="Q19" s="557"/>
      <c r="R19" s="558"/>
      <c r="S19" s="16"/>
      <c r="T19" s="113"/>
      <c r="U19" s="114"/>
      <c r="V19" s="105" t="e">
        <f t="shared" si="4"/>
        <v>#N/A</v>
      </c>
      <c r="W19" s="106" t="e">
        <f t="shared" si="1"/>
        <v>#N/A</v>
      </c>
      <c r="X19" s="16"/>
      <c r="Y19" s="94">
        <f t="shared" si="2"/>
        <v>0</v>
      </c>
      <c r="Z19" s="154"/>
      <c r="AD19" s="203"/>
      <c r="AE19" s="118"/>
      <c r="AF19" s="349" t="e">
        <f>V19*VLOOKUP($A19,Bedarfswerte!$A$48:$H$59,8,FALSE)</f>
        <v>#N/A</v>
      </c>
      <c r="AG19" s="350" t="e">
        <f>W19*VLOOKUP($A19,Bedarfswerte!$A$48:$H$59,8,FALSE)</f>
        <v>#N/A</v>
      </c>
    </row>
    <row r="20" spans="1:36" ht="24.75" customHeight="1" thickBot="1" x14ac:dyDescent="0.25">
      <c r="A20" s="499" t="s">
        <v>16</v>
      </c>
      <c r="B20" s="500"/>
      <c r="C20" s="501"/>
      <c r="F20" s="186">
        <f>Bedarfswerte!D18</f>
        <v>500</v>
      </c>
      <c r="G20" s="193"/>
      <c r="H20" s="194"/>
      <c r="I20" s="193"/>
      <c r="K20" s="466">
        <f>'PP-Formular'!Q20/F20</f>
        <v>0</v>
      </c>
      <c r="L20" s="467"/>
      <c r="M20" s="552"/>
      <c r="N20" s="553"/>
      <c r="O20" s="550"/>
      <c r="P20" s="551"/>
      <c r="Q20" s="548"/>
      <c r="R20" s="549"/>
      <c r="S20" s="13"/>
      <c r="T20" s="88"/>
      <c r="U20" s="89"/>
      <c r="V20" s="84" t="e">
        <f>INT(ROUND(M36,0))</f>
        <v>#N/A</v>
      </c>
      <c r="W20" s="85" t="e">
        <f>INT(ROUND(M36,0))</f>
        <v>#N/A</v>
      </c>
      <c r="X20" s="16"/>
      <c r="Y20" s="152"/>
      <c r="Z20" s="119"/>
      <c r="AD20" s="88"/>
      <c r="AE20" s="93"/>
      <c r="AF20" s="351" t="e">
        <f>V20*VLOOKUP($A20,Bedarfswerte!$A$48:$H$59,8,FALSE)</f>
        <v>#N/A</v>
      </c>
      <c r="AG20" s="352" t="e">
        <f>W20*VLOOKUP($A20,Bedarfswerte!$A$48:$H$59,8,FALSE)</f>
        <v>#N/A</v>
      </c>
    </row>
    <row r="21" spans="1:36" s="10" customFormat="1" ht="18.75" customHeight="1" thickBot="1" x14ac:dyDescent="0.25">
      <c r="E21" s="124"/>
      <c r="F21" s="166"/>
      <c r="G21" s="166"/>
      <c r="H21" s="166"/>
      <c r="I21" s="166"/>
      <c r="J21" s="554"/>
      <c r="M21" s="125"/>
      <c r="N21" s="125"/>
      <c r="O21" s="125"/>
      <c r="P21" s="125"/>
      <c r="Q21" s="125"/>
      <c r="R21" s="125"/>
      <c r="S21" s="17"/>
      <c r="T21" s="126" t="e">
        <f>SUM(T9:T20)</f>
        <v>#N/A</v>
      </c>
      <c r="U21" s="126" t="e">
        <f>SUM(U9:U20)</f>
        <v>#N/A</v>
      </c>
      <c r="V21" s="126" t="e">
        <f>SUM(V10:V20)</f>
        <v>#N/A</v>
      </c>
      <c r="W21" s="126" t="e">
        <f>SUM(W10:W20)</f>
        <v>#N/A</v>
      </c>
      <c r="X21" s="17"/>
      <c r="Y21" s="126">
        <f>SUM(Y9:Y20)</f>
        <v>0</v>
      </c>
      <c r="Z21" s="126">
        <f>SUM(Z9:Z20)</f>
        <v>0</v>
      </c>
      <c r="AD21" s="341" t="e">
        <f>SUM(AD9:AD20)</f>
        <v>#N/A</v>
      </c>
      <c r="AE21" s="341" t="e">
        <f t="shared" ref="AE21:AG21" si="6">SUM(AE9:AE20)</f>
        <v>#N/A</v>
      </c>
      <c r="AF21" s="341" t="e">
        <f>SUM(AF9:AF20)</f>
        <v>#N/A</v>
      </c>
      <c r="AG21" s="341" t="e">
        <f t="shared" si="6"/>
        <v>#N/A</v>
      </c>
    </row>
    <row r="22" spans="1:36" ht="18.75" customHeight="1" thickTop="1" thickBot="1" x14ac:dyDescent="0.25">
      <c r="E22" s="127"/>
      <c r="F22" s="167"/>
      <c r="G22" s="167"/>
      <c r="H22" s="167"/>
      <c r="I22" s="167"/>
      <c r="J22" s="554"/>
      <c r="K22" s="544" t="s">
        <v>32</v>
      </c>
      <c r="L22" s="545"/>
      <c r="M22" s="544" t="s">
        <v>33</v>
      </c>
      <c r="N22" s="545"/>
      <c r="O22" s="544" t="s">
        <v>34</v>
      </c>
      <c r="P22" s="545"/>
      <c r="Q22" s="544" t="s">
        <v>35</v>
      </c>
      <c r="R22" s="545"/>
      <c r="S22" s="16"/>
      <c r="T22" s="16"/>
      <c r="U22" s="16"/>
      <c r="V22" s="16"/>
      <c r="W22" s="16"/>
      <c r="X22" s="16"/>
    </row>
    <row r="23" spans="1:36" ht="18.75" customHeight="1" thickBot="1" x14ac:dyDescent="0.25">
      <c r="E23" s="127"/>
      <c r="F23" s="8"/>
      <c r="G23" s="8"/>
      <c r="K23" s="546"/>
      <c r="L23" s="547"/>
      <c r="M23" s="546"/>
      <c r="N23" s="547"/>
      <c r="O23" s="546"/>
      <c r="P23" s="547"/>
      <c r="Q23" s="546"/>
      <c r="R23" s="547"/>
      <c r="S23" s="16"/>
      <c r="T23" s="461" t="s">
        <v>38</v>
      </c>
      <c r="U23" s="520"/>
      <c r="V23" s="461" t="s">
        <v>39</v>
      </c>
      <c r="W23" s="520"/>
      <c r="Y23" s="525" t="s">
        <v>56</v>
      </c>
      <c r="Z23" s="526"/>
      <c r="AA23" s="521" t="s">
        <v>55</v>
      </c>
      <c r="AB23" s="522"/>
      <c r="AD23" s="462" t="s">
        <v>22</v>
      </c>
      <c r="AE23" s="462"/>
      <c r="AF23" s="462" t="s">
        <v>23</v>
      </c>
      <c r="AG23" s="462"/>
    </row>
    <row r="24" spans="1:36" ht="18.75" customHeight="1" thickBot="1" x14ac:dyDescent="0.25">
      <c r="E24" s="127"/>
      <c r="F24" s="164"/>
      <c r="G24" s="164"/>
      <c r="K24" s="46" t="s">
        <v>20</v>
      </c>
      <c r="L24" s="51" t="s">
        <v>21</v>
      </c>
      <c r="M24" s="46" t="s">
        <v>20</v>
      </c>
      <c r="N24" s="51" t="s">
        <v>21</v>
      </c>
      <c r="O24" s="46" t="s">
        <v>20</v>
      </c>
      <c r="P24" s="51" t="s">
        <v>21</v>
      </c>
      <c r="Q24" s="46" t="s">
        <v>24</v>
      </c>
      <c r="R24" s="51" t="s">
        <v>21</v>
      </c>
      <c r="S24" s="16"/>
      <c r="T24" s="47" t="s">
        <v>20</v>
      </c>
      <c r="U24" s="49" t="s">
        <v>21</v>
      </c>
      <c r="V24" s="47" t="s">
        <v>24</v>
      </c>
      <c r="W24" s="49" t="s">
        <v>21</v>
      </c>
      <c r="Y24" s="529"/>
      <c r="Z24" s="530"/>
      <c r="AA24" s="175" t="s">
        <v>66</v>
      </c>
      <c r="AB24" s="128" t="s">
        <v>67</v>
      </c>
      <c r="AD24" s="463"/>
      <c r="AE24" s="463"/>
      <c r="AF24" s="463"/>
      <c r="AG24" s="463"/>
    </row>
    <row r="25" spans="1:36" ht="18.75" customHeight="1" thickBot="1" x14ac:dyDescent="0.3">
      <c r="F25" s="164"/>
      <c r="G25" s="164"/>
      <c r="K25" s="52" t="e">
        <f>VLOOKUP('PP-Formular'!C5,Bedarfswerte!B23:J27,2,FALSE)</f>
        <v>#N/A</v>
      </c>
      <c r="L25" s="57" t="e">
        <f>VLOOKUP('PP-Formular'!C5,Bedarfswerte!B23:J27,3,FALSE)</f>
        <v>#N/A</v>
      </c>
      <c r="M25" s="52" t="e">
        <f>VLOOKUP('PP-Formular'!C5,Bedarfswerte!B23:J27,4,FALSE)</f>
        <v>#N/A</v>
      </c>
      <c r="N25" s="57" t="e">
        <f>VLOOKUP('PP-Formular'!C5,Bedarfswerte!B23:J27,5,FALSE)</f>
        <v>#N/A</v>
      </c>
      <c r="O25" s="52" t="e">
        <f>VLOOKUP('PP-Formular'!C5,Bedarfswerte!B23:J27,6,FALSE)</f>
        <v>#N/A</v>
      </c>
      <c r="P25" s="57" t="e">
        <f>VLOOKUP('PP-Formular'!C5,Bedarfswerte!B23:J27,7,FALSE)</f>
        <v>#N/A</v>
      </c>
      <c r="Q25" s="52" t="e">
        <f>VLOOKUP('PP-Formular'!C5,Bedarfswerte!B23:J27,8,FALSE)</f>
        <v>#N/A</v>
      </c>
      <c r="R25" s="57" t="e">
        <f>VLOOKUP('PP-Formular'!C5,Bedarfswerte!B23:J27,9,FALSE)</f>
        <v>#N/A</v>
      </c>
      <c r="S25" s="42"/>
      <c r="T25" s="53" t="e">
        <f>VLOOKUP('PP-Formular'!C5,Bedarfswerte!B23:J27,6,FALSE)</f>
        <v>#N/A</v>
      </c>
      <c r="U25" s="55" t="e">
        <f>VLOOKUP('PP-Formular'!C5,Bedarfswerte!B23:J27,7,FALSE)</f>
        <v>#N/A</v>
      </c>
      <c r="V25" s="53" t="e">
        <f>VLOOKUP('PP-Formular'!C5,Bedarfswerte!B23:J27,8,FALSE)</f>
        <v>#N/A</v>
      </c>
      <c r="W25" s="55" t="e">
        <f>VLOOKUP('PP-Formular'!C5,Bedarfswerte!B23:J27,9,FALSE)</f>
        <v>#N/A</v>
      </c>
      <c r="Y25" s="535" t="s">
        <v>57</v>
      </c>
      <c r="Z25" s="536"/>
      <c r="AA25" s="176" t="e">
        <f>T9</f>
        <v>#N/A</v>
      </c>
      <c r="AB25" s="169" t="e">
        <f>U9</f>
        <v>#N/A</v>
      </c>
      <c r="AD25" s="58" t="s">
        <v>28</v>
      </c>
      <c r="AE25" s="345" t="s">
        <v>53</v>
      </c>
      <c r="AF25" s="345" t="s">
        <v>157</v>
      </c>
      <c r="AG25" s="346" t="s">
        <v>158</v>
      </c>
      <c r="AH25" s="8"/>
      <c r="AI25" s="8"/>
      <c r="AJ25" s="8"/>
    </row>
    <row r="26" spans="1:36" ht="19.5" customHeight="1" thickBot="1" x14ac:dyDescent="0.3">
      <c r="E26" s="18"/>
      <c r="F26" s="164"/>
      <c r="G26" s="164"/>
      <c r="K26" s="281" t="e">
        <f>IF(AND(K9&gt;0,L9&gt;0),IF(K9&lt;L9,K9,L9)*K25,IF(K9&gt;0,K9,L9)*K25)</f>
        <v>#N/A</v>
      </c>
      <c r="L26" s="282" t="e">
        <f>IF(K9&lt;L9,L9,K9)*L25</f>
        <v>#N/A</v>
      </c>
      <c r="M26" s="65"/>
      <c r="N26" s="66"/>
      <c r="O26" s="155" t="e">
        <f>IF(AND(M9&gt;0,N9&gt;0),IF(M9&lt;N9,M9,N9)*O25,IF(M9&gt;0,M9,N9)*O25)</f>
        <v>#N/A</v>
      </c>
      <c r="P26" s="62" t="e">
        <f>IF(M9&lt;N9,N9,M9)*P25</f>
        <v>#N/A</v>
      </c>
      <c r="Q26" s="70"/>
      <c r="R26" s="71"/>
      <c r="T26" s="59" t="e">
        <f>INT(ROUND(O26,0))</f>
        <v>#N/A</v>
      </c>
      <c r="U26" s="69" t="e">
        <f>(ROUND(P26,0))</f>
        <v>#N/A</v>
      </c>
      <c r="V26" s="72"/>
      <c r="W26" s="73"/>
      <c r="Y26" s="533" t="s">
        <v>58</v>
      </c>
      <c r="Z26" s="534"/>
      <c r="AA26" s="177" t="e">
        <f>T26</f>
        <v>#N/A</v>
      </c>
      <c r="AB26" s="171" t="e">
        <f>U26</f>
        <v>#N/A</v>
      </c>
      <c r="AD26" s="347" t="e">
        <f>T26*VLOOKUP($A9,Bedarfswerte!$A$48:$E$59,5,FALSE)</f>
        <v>#N/A</v>
      </c>
      <c r="AE26" s="348" t="e">
        <f>U26*VLOOKUP($A9,Bedarfswerte!$A$48:$E$59,5,FALSE)</f>
        <v>#N/A</v>
      </c>
      <c r="AF26" s="78"/>
      <c r="AG26" s="99"/>
      <c r="AH26" s="8"/>
      <c r="AI26" s="8"/>
      <c r="AJ26" s="8"/>
    </row>
    <row r="27" spans="1:36" ht="19.5" customHeight="1" x14ac:dyDescent="0.25">
      <c r="E27" s="18"/>
      <c r="F27" s="164"/>
      <c r="G27" s="164"/>
      <c r="K27" s="76"/>
      <c r="L27" s="77"/>
      <c r="M27" s="80" t="e">
        <f>K10*M25</f>
        <v>#N/A</v>
      </c>
      <c r="N27" s="81" t="e">
        <f>K10*N25</f>
        <v>#N/A</v>
      </c>
      <c r="O27" s="76"/>
      <c r="P27" s="82"/>
      <c r="Q27" s="269" t="e">
        <f>M10*$Q$25</f>
        <v>#N/A</v>
      </c>
      <c r="R27" s="270" t="e">
        <f>M10*$R$25</f>
        <v>#N/A</v>
      </c>
      <c r="S27" s="14"/>
      <c r="T27" s="78"/>
      <c r="U27" s="83"/>
      <c r="V27" s="74" t="e">
        <f t="shared" ref="V27:W35" si="7">INT(ROUND(Q27,0))</f>
        <v>#N/A</v>
      </c>
      <c r="W27" s="75" t="e">
        <f>INT(ROUND(R27,0))</f>
        <v>#N/A</v>
      </c>
      <c r="Y27" s="533" t="s">
        <v>63</v>
      </c>
      <c r="Z27" s="534"/>
      <c r="AA27" s="177" t="e">
        <f>V21</f>
        <v>#N/A</v>
      </c>
      <c r="AB27" s="171" t="e">
        <f>W21</f>
        <v>#N/A</v>
      </c>
      <c r="AD27" s="203"/>
      <c r="AE27" s="118"/>
      <c r="AF27" s="349" t="e">
        <f>V27*VLOOKUP($A10,Bedarfswerte!$A$48:$E$59,5,FALSE)</f>
        <v>#N/A</v>
      </c>
      <c r="AG27" s="350" t="e">
        <f>W27*VLOOKUP($A10,Bedarfswerte!$A$48:$E$59,5,FALSE)</f>
        <v>#N/A</v>
      </c>
      <c r="AH27" s="8"/>
      <c r="AI27" s="8"/>
      <c r="AJ27" s="8"/>
    </row>
    <row r="28" spans="1:36" ht="19.5" customHeight="1" thickBot="1" x14ac:dyDescent="0.3">
      <c r="F28" s="179"/>
      <c r="G28" s="179"/>
      <c r="K28" s="86"/>
      <c r="L28" s="87"/>
      <c r="M28" s="90" t="e">
        <f>K11*M25</f>
        <v>#N/A</v>
      </c>
      <c r="N28" s="91" t="e">
        <f>K11*N25</f>
        <v>#N/A</v>
      </c>
      <c r="O28" s="86"/>
      <c r="P28" s="92"/>
      <c r="Q28" s="271" t="e">
        <f>M11*$Q$25</f>
        <v>#N/A</v>
      </c>
      <c r="R28" s="272" t="e">
        <f>M11*$R$25</f>
        <v>#N/A</v>
      </c>
      <c r="T28" s="88"/>
      <c r="U28" s="93"/>
      <c r="V28" s="84" t="e">
        <f>INT(ROUND(Q28,0))</f>
        <v>#N/A</v>
      </c>
      <c r="W28" s="85" t="e">
        <f t="shared" si="7"/>
        <v>#N/A</v>
      </c>
      <c r="Y28" s="531" t="s">
        <v>59</v>
      </c>
      <c r="Z28" s="532"/>
      <c r="AA28" s="178" t="e">
        <f>V37</f>
        <v>#N/A</v>
      </c>
      <c r="AB28" s="173" t="e">
        <f>W37</f>
        <v>#N/A</v>
      </c>
      <c r="AD28" s="203"/>
      <c r="AE28" s="118"/>
      <c r="AF28" s="349" t="e">
        <f>V28*VLOOKUP($A11,Bedarfswerte!$A$48:$E$59,5,FALSE)</f>
        <v>#N/A</v>
      </c>
      <c r="AG28" s="350" t="e">
        <f>W28*VLOOKUP($A11,Bedarfswerte!$A$48:$E$59,5,FALSE)</f>
        <v>#N/A</v>
      </c>
      <c r="AH28" s="8"/>
      <c r="AI28" s="8"/>
      <c r="AJ28" s="8"/>
    </row>
    <row r="29" spans="1:36" ht="19.5" customHeight="1" thickBot="1" x14ac:dyDescent="0.25">
      <c r="E29" s="8"/>
      <c r="F29" s="168"/>
      <c r="G29" s="168"/>
      <c r="K29" s="76"/>
      <c r="L29" s="77"/>
      <c r="M29" s="96" t="e">
        <f>K13*M25</f>
        <v>#N/A</v>
      </c>
      <c r="N29" s="97" t="e">
        <f>K13*N25</f>
        <v>#N/A</v>
      </c>
      <c r="O29" s="76"/>
      <c r="P29" s="98"/>
      <c r="Q29" s="269" t="e">
        <f t="shared" ref="Q29:Q35" si="8">M13*$Q$25</f>
        <v>#N/A</v>
      </c>
      <c r="R29" s="270" t="e">
        <f t="shared" ref="R29:R35" si="9">M13*$R$25</f>
        <v>#N/A</v>
      </c>
      <c r="T29" s="78"/>
      <c r="U29" s="99"/>
      <c r="V29" s="74" t="e">
        <f t="shared" si="7"/>
        <v>#N/A</v>
      </c>
      <c r="W29" s="75" t="e">
        <f t="shared" si="7"/>
        <v>#N/A</v>
      </c>
      <c r="Y29" s="524" t="s">
        <v>54</v>
      </c>
      <c r="Z29" s="524"/>
      <c r="AA29" s="132" t="e">
        <f>IF(AB29&gt;SUM(AA25:AA28),SUM(AA25:AA28),AB29)</f>
        <v>#N/A</v>
      </c>
      <c r="AB29" s="132" t="e">
        <f>SUM(AB25:AB28)</f>
        <v>#N/A</v>
      </c>
      <c r="AD29" s="203"/>
      <c r="AE29" s="118"/>
      <c r="AF29" s="349" t="e">
        <f>V29*VLOOKUP($A12,Bedarfswerte!$A$48:$E$59,5,FALSE)</f>
        <v>#N/A</v>
      </c>
      <c r="AG29" s="350" t="e">
        <f>W29*VLOOKUP($A12,Bedarfswerte!$A$48:$E$59,5,FALSE)</f>
        <v>#N/A</v>
      </c>
      <c r="AH29" s="8"/>
      <c r="AI29" s="8"/>
      <c r="AJ29" s="8"/>
    </row>
    <row r="30" spans="1:36" ht="19.5" customHeight="1" thickTop="1" x14ac:dyDescent="0.2">
      <c r="E30" s="8"/>
      <c r="F30" s="168"/>
      <c r="G30" s="168"/>
      <c r="K30" s="101"/>
      <c r="L30" s="102"/>
      <c r="M30" s="101"/>
      <c r="N30" s="102"/>
      <c r="O30" s="101"/>
      <c r="P30" s="107"/>
      <c r="Q30" s="273" t="e">
        <f t="shared" si="8"/>
        <v>#N/A</v>
      </c>
      <c r="R30" s="266" t="e">
        <f t="shared" si="9"/>
        <v>#N/A</v>
      </c>
      <c r="T30" s="103"/>
      <c r="U30" s="108"/>
      <c r="V30" s="105" t="e">
        <f t="shared" si="7"/>
        <v>#N/A</v>
      </c>
      <c r="W30" s="106" t="e">
        <f t="shared" si="7"/>
        <v>#N/A</v>
      </c>
      <c r="Y30" s="537"/>
      <c r="Z30" s="537"/>
      <c r="AA30" s="523"/>
      <c r="AB30" s="523"/>
      <c r="AD30" s="203"/>
      <c r="AE30" s="118"/>
      <c r="AF30" s="349" t="e">
        <f>V30*VLOOKUP($A13,Bedarfswerte!$A$48:$E$59,5,FALSE)</f>
        <v>#N/A</v>
      </c>
      <c r="AG30" s="350" t="e">
        <f>W30*VLOOKUP($A13,Bedarfswerte!$A$48:$E$59,5,FALSE)</f>
        <v>#N/A</v>
      </c>
      <c r="AH30" s="8"/>
      <c r="AI30" s="8"/>
      <c r="AJ30" s="8"/>
    </row>
    <row r="31" spans="1:36" ht="19.5" customHeight="1" thickBot="1" x14ac:dyDescent="0.25">
      <c r="E31" s="8"/>
      <c r="F31" s="168"/>
      <c r="G31" s="168"/>
      <c r="K31" s="86"/>
      <c r="L31" s="87"/>
      <c r="M31" s="109" t="e">
        <f>K15*M25</f>
        <v>#N/A</v>
      </c>
      <c r="N31" s="110" t="e">
        <f>K15*N25</f>
        <v>#N/A</v>
      </c>
      <c r="O31" s="86"/>
      <c r="P31" s="92"/>
      <c r="Q31" s="271" t="e">
        <f t="shared" si="8"/>
        <v>#N/A</v>
      </c>
      <c r="R31" s="272" t="e">
        <f t="shared" si="9"/>
        <v>#N/A</v>
      </c>
      <c r="T31" s="88"/>
      <c r="U31" s="93"/>
      <c r="V31" s="84" t="e">
        <f t="shared" si="7"/>
        <v>#N/A</v>
      </c>
      <c r="W31" s="85" t="e">
        <f t="shared" si="7"/>
        <v>#N/A</v>
      </c>
      <c r="Y31" s="537"/>
      <c r="Z31" s="537"/>
      <c r="AA31" s="524"/>
      <c r="AB31" s="524"/>
      <c r="AD31" s="203"/>
      <c r="AE31" s="118"/>
      <c r="AF31" s="349" t="e">
        <f>V31*VLOOKUP($A14,Bedarfswerte!$A$48:$E$59,5,FALSE)</f>
        <v>#N/A</v>
      </c>
      <c r="AG31" s="350" t="e">
        <f>W31*VLOOKUP($A14,Bedarfswerte!$A$48:$E$59,5,FALSE)</f>
        <v>#N/A</v>
      </c>
      <c r="AH31" s="8"/>
      <c r="AI31" s="8"/>
      <c r="AJ31" s="8"/>
    </row>
    <row r="32" spans="1:36" ht="19.5" customHeight="1" x14ac:dyDescent="0.2">
      <c r="E32" s="8"/>
      <c r="F32" s="168"/>
      <c r="G32" s="168"/>
      <c r="K32" s="76"/>
      <c r="L32" s="77"/>
      <c r="M32" s="80" t="e">
        <f>K16*M25</f>
        <v>#N/A</v>
      </c>
      <c r="N32" s="81" t="e">
        <f>K16*N25</f>
        <v>#N/A</v>
      </c>
      <c r="O32" s="76"/>
      <c r="P32" s="98"/>
      <c r="Q32" s="269" t="e">
        <f t="shared" si="8"/>
        <v>#N/A</v>
      </c>
      <c r="R32" s="270" t="e">
        <f t="shared" si="9"/>
        <v>#N/A</v>
      </c>
      <c r="T32" s="78"/>
      <c r="U32" s="99"/>
      <c r="V32" s="74" t="e">
        <f>INT(ROUND(Q32,0))</f>
        <v>#N/A</v>
      </c>
      <c r="W32" s="75" t="e">
        <f t="shared" si="7"/>
        <v>#N/A</v>
      </c>
      <c r="Y32" s="7" t="s">
        <v>80</v>
      </c>
      <c r="AD32" s="203"/>
      <c r="AE32" s="118"/>
      <c r="AF32" s="349" t="e">
        <f>V32*VLOOKUP($A15,Bedarfswerte!$A$48:$E$59,5,FALSE)</f>
        <v>#N/A</v>
      </c>
      <c r="AG32" s="350" t="e">
        <f>W32*VLOOKUP($A15,Bedarfswerte!$A$48:$E$59,5,FALSE)</f>
        <v>#N/A</v>
      </c>
    </row>
    <row r="33" spans="5:33" ht="19.5" customHeight="1" thickBot="1" x14ac:dyDescent="0.25">
      <c r="E33" s="8"/>
      <c r="F33" s="168"/>
      <c r="G33" s="168"/>
      <c r="K33" s="262"/>
      <c r="L33" s="263"/>
      <c r="M33" s="115" t="e">
        <f>K17*M25</f>
        <v>#N/A</v>
      </c>
      <c r="N33" s="266" t="e">
        <f>N25*K17</f>
        <v>#N/A</v>
      </c>
      <c r="O33" s="262"/>
      <c r="P33" s="264"/>
      <c r="Q33" s="273" t="e">
        <f t="shared" si="8"/>
        <v>#N/A</v>
      </c>
      <c r="R33" s="266" t="e">
        <f t="shared" si="9"/>
        <v>#N/A</v>
      </c>
      <c r="T33" s="260"/>
      <c r="U33" s="265"/>
      <c r="V33" s="105" t="e">
        <f t="shared" si="7"/>
        <v>#N/A</v>
      </c>
      <c r="W33" s="106" t="e">
        <f t="shared" si="7"/>
        <v>#N/A</v>
      </c>
      <c r="AD33" s="203"/>
      <c r="AE33" s="118"/>
      <c r="AF33" s="349" t="e">
        <f>V33*VLOOKUP($A16,Bedarfswerte!$A$48:$E$59,5,FALSE)</f>
        <v>#N/A</v>
      </c>
      <c r="AG33" s="350" t="e">
        <f>W33*VLOOKUP($A16,Bedarfswerte!$A$48:$E$59,5,FALSE)</f>
        <v>#N/A</v>
      </c>
    </row>
    <row r="34" spans="5:33" ht="19.5" customHeight="1" x14ac:dyDescent="0.2">
      <c r="E34" s="8"/>
      <c r="F34" s="168"/>
      <c r="G34" s="168"/>
      <c r="K34" s="111"/>
      <c r="L34" s="112"/>
      <c r="M34" s="115" t="e">
        <f>K18*M25</f>
        <v>#N/A</v>
      </c>
      <c r="N34" s="116" t="e">
        <f>N25*K18</f>
        <v>#N/A</v>
      </c>
      <c r="O34" s="111"/>
      <c r="P34" s="117"/>
      <c r="Q34" s="273" t="e">
        <f t="shared" si="8"/>
        <v>#N/A</v>
      </c>
      <c r="R34" s="266" t="e">
        <f t="shared" si="9"/>
        <v>#N/A</v>
      </c>
      <c r="T34" s="113"/>
      <c r="U34" s="118"/>
      <c r="V34" s="105" t="e">
        <f t="shared" si="7"/>
        <v>#N/A</v>
      </c>
      <c r="W34" s="106" t="e">
        <f t="shared" si="7"/>
        <v>#N/A</v>
      </c>
      <c r="Y34" s="525" t="s">
        <v>56</v>
      </c>
      <c r="Z34" s="526"/>
      <c r="AA34" s="518" t="s">
        <v>64</v>
      </c>
      <c r="AB34" s="518" t="s">
        <v>65</v>
      </c>
      <c r="AD34" s="203"/>
      <c r="AE34" s="118"/>
      <c r="AF34" s="349" t="e">
        <f>V34*VLOOKUP($A17,Bedarfswerte!$A$48:$E$59,5,FALSE)</f>
        <v>#N/A</v>
      </c>
      <c r="AG34" s="350" t="e">
        <f>W34*VLOOKUP($A17,Bedarfswerte!$A$48:$E$59,5,FALSE)</f>
        <v>#N/A</v>
      </c>
    </row>
    <row r="35" spans="5:33" ht="19.5" customHeight="1" thickBot="1" x14ac:dyDescent="0.25">
      <c r="F35" s="168"/>
      <c r="G35" s="168"/>
      <c r="K35" s="111"/>
      <c r="L35" s="112"/>
      <c r="M35" s="115" t="e">
        <f>K19*M25</f>
        <v>#N/A</v>
      </c>
      <c r="N35" s="116" t="e">
        <f>N25*K19</f>
        <v>#N/A</v>
      </c>
      <c r="O35" s="111"/>
      <c r="P35" s="117"/>
      <c r="Q35" s="273" t="e">
        <f t="shared" si="8"/>
        <v>#N/A</v>
      </c>
      <c r="R35" s="266" t="e">
        <f t="shared" si="9"/>
        <v>#N/A</v>
      </c>
      <c r="T35" s="113"/>
      <c r="U35" s="118"/>
      <c r="V35" s="105" t="e">
        <f t="shared" si="7"/>
        <v>#N/A</v>
      </c>
      <c r="W35" s="106" t="e">
        <f t="shared" si="7"/>
        <v>#N/A</v>
      </c>
      <c r="Y35" s="527"/>
      <c r="Z35" s="528"/>
      <c r="AA35" s="519"/>
      <c r="AB35" s="519"/>
      <c r="AD35" s="203"/>
      <c r="AE35" s="118"/>
      <c r="AF35" s="349" t="e">
        <f>V35*VLOOKUP($A18,Bedarfswerte!$A$48:$E$59,5,FALSE)</f>
        <v>#N/A</v>
      </c>
      <c r="AG35" s="350" t="e">
        <f>W35*VLOOKUP($A18,Bedarfswerte!$A$48:$E$59,5,FALSE)</f>
        <v>#N/A</v>
      </c>
    </row>
    <row r="36" spans="5:33" ht="19.5" customHeight="1" thickBot="1" x14ac:dyDescent="0.3">
      <c r="F36" s="168"/>
      <c r="G36" s="168"/>
      <c r="K36" s="86"/>
      <c r="L36" s="87"/>
      <c r="M36" s="90" t="e">
        <f>K20*M25</f>
        <v>#N/A</v>
      </c>
      <c r="N36" s="91" t="e">
        <f>K20*N25</f>
        <v>#N/A</v>
      </c>
      <c r="O36" s="86"/>
      <c r="P36" s="92"/>
      <c r="Q36" s="120"/>
      <c r="R36" s="121"/>
      <c r="T36" s="88"/>
      <c r="U36" s="93"/>
      <c r="V36" s="122"/>
      <c r="W36" s="123"/>
      <c r="Y36" s="533" t="s">
        <v>57</v>
      </c>
      <c r="Z36" s="534"/>
      <c r="AA36" s="170">
        <f>Y9</f>
        <v>0</v>
      </c>
      <c r="AB36" s="160" t="e">
        <f>INT(ROUND(AA25*Bedarfswerte!G6,0))</f>
        <v>#N/A</v>
      </c>
      <c r="AD36" s="88"/>
      <c r="AE36" s="93"/>
      <c r="AF36" s="351">
        <f>V36*VLOOKUP($A19,Bedarfswerte!$A$48:$E$59,5,FALSE)</f>
        <v>0</v>
      </c>
      <c r="AG36" s="352">
        <f>W36*VLOOKUP($A19,Bedarfswerte!$A$48:$E$59,5,FALSE)</f>
        <v>0</v>
      </c>
    </row>
    <row r="37" spans="5:33" ht="19.5" customHeight="1" thickBot="1" x14ac:dyDescent="0.3">
      <c r="F37" s="180"/>
      <c r="G37" s="180"/>
      <c r="T37" s="126" t="e">
        <f>SUM(T26:T36)</f>
        <v>#N/A</v>
      </c>
      <c r="U37" s="126" t="e">
        <f>SUM(U26:U36)</f>
        <v>#N/A</v>
      </c>
      <c r="V37" s="126" t="e">
        <f>SUM(V26:V36)</f>
        <v>#N/A</v>
      </c>
      <c r="W37" s="126" t="e">
        <f>SUM(W26:W36)</f>
        <v>#N/A</v>
      </c>
      <c r="Y37" s="535" t="s">
        <v>58</v>
      </c>
      <c r="Z37" s="536"/>
      <c r="AA37" s="161"/>
      <c r="AB37" s="162" t="e">
        <f>INT(ROUND(AA26*Bedarfswerte!G6,0))</f>
        <v>#N/A</v>
      </c>
      <c r="AD37" s="341" t="e">
        <f>SUM(AD25:AD36)</f>
        <v>#N/A</v>
      </c>
      <c r="AE37" s="341" t="e">
        <f t="shared" ref="AE37" si="10">SUM(AE25:AE36)</f>
        <v>#N/A</v>
      </c>
      <c r="AF37" s="341" t="e">
        <f t="shared" ref="AF37" si="11">SUM(AF25:AF36)</f>
        <v>#N/A</v>
      </c>
      <c r="AG37" s="341" t="e">
        <f t="shared" ref="AG37" si="12">SUM(AG25:AG36)</f>
        <v>#N/A</v>
      </c>
    </row>
    <row r="38" spans="5:33" ht="17.25" customHeight="1" thickTop="1" thickBot="1" x14ac:dyDescent="0.3">
      <c r="F38" s="168"/>
      <c r="G38" s="168"/>
      <c r="M38" s="542" t="s">
        <v>60</v>
      </c>
      <c r="N38" s="543"/>
      <c r="P38" s="14"/>
      <c r="Q38" s="542" t="s">
        <v>62</v>
      </c>
      <c r="R38" s="543"/>
      <c r="Y38" s="533" t="s">
        <v>63</v>
      </c>
      <c r="Z38" s="534"/>
      <c r="AA38" s="172">
        <f>SUM(Y10:Y19)</f>
        <v>0</v>
      </c>
      <c r="AB38" s="162" t="e">
        <f>INT(ROUND(AA27*Bedarfswerte!G6,0))</f>
        <v>#N/A</v>
      </c>
    </row>
    <row r="39" spans="5:33" ht="17.25" customHeight="1" thickBot="1" x14ac:dyDescent="0.3">
      <c r="F39" s="8"/>
      <c r="G39" s="8"/>
      <c r="M39" s="129" t="s">
        <v>28</v>
      </c>
      <c r="N39" s="130" t="s">
        <v>53</v>
      </c>
      <c r="Q39" s="540" t="s">
        <v>28</v>
      </c>
      <c r="R39" s="541"/>
      <c r="Y39" s="531" t="s">
        <v>59</v>
      </c>
      <c r="Z39" s="532"/>
      <c r="AA39" s="174">
        <f>Z21</f>
        <v>0</v>
      </c>
      <c r="AB39" s="163" t="e">
        <f>INT(ROUND(AA28*Bedarfswerte!G6,0))</f>
        <v>#N/A</v>
      </c>
      <c r="AD39" s="342" t="e">
        <f>ROUND(SUM(AD21,AD37),0)</f>
        <v>#N/A</v>
      </c>
      <c r="AE39" s="342" t="e">
        <f>ROUND(SUM(AE21,AE37),0)</f>
        <v>#N/A</v>
      </c>
      <c r="AF39" s="342" t="e">
        <f>ROUND(SUM(AF21,AF37),0)</f>
        <v>#N/A</v>
      </c>
      <c r="AG39" s="342" t="e">
        <f>ROUND(SUM(AG21,AG37),0)</f>
        <v>#N/A</v>
      </c>
    </row>
    <row r="40" spans="5:33" ht="17.25" customHeight="1" thickBot="1" x14ac:dyDescent="0.25">
      <c r="E40" s="8"/>
      <c r="F40" s="8"/>
      <c r="M40" s="144" t="e">
        <f>T21</f>
        <v>#N/A</v>
      </c>
      <c r="N40" s="145" t="e">
        <f>U21</f>
        <v>#N/A</v>
      </c>
      <c r="Q40" s="538">
        <f>Y9</f>
        <v>0</v>
      </c>
      <c r="R40" s="539"/>
      <c r="Y40" s="524" t="s">
        <v>54</v>
      </c>
      <c r="Z40" s="524"/>
      <c r="AA40" s="159">
        <f>SUM(AA36:AA39)</f>
        <v>0</v>
      </c>
      <c r="AB40" s="159" t="e">
        <f>SUM(AB36:AB39)</f>
        <v>#N/A</v>
      </c>
    </row>
    <row r="41" spans="5:33" ht="17.25" customHeight="1" thickTop="1" x14ac:dyDescent="0.2">
      <c r="E41" s="18"/>
      <c r="F41" s="8"/>
      <c r="G41" s="8"/>
      <c r="H41" s="8"/>
      <c r="I41" s="8"/>
      <c r="J41" s="8"/>
      <c r="M41" s="146" t="e">
        <f>T37</f>
        <v>#N/A</v>
      </c>
      <c r="N41" s="147" t="e">
        <f>U37</f>
        <v>#N/A</v>
      </c>
      <c r="Q41" s="516">
        <f>Z9</f>
        <v>0</v>
      </c>
      <c r="R41" s="517"/>
      <c r="AD41" s="7" t="s">
        <v>28</v>
      </c>
      <c r="AE41" s="340" t="e">
        <f>SUM(AD39,AF39)</f>
        <v>#N/A</v>
      </c>
    </row>
    <row r="42" spans="5:33" ht="17.25" customHeight="1" x14ac:dyDescent="0.2">
      <c r="E42" s="8"/>
      <c r="F42" s="8"/>
      <c r="M42" s="146" t="e">
        <f>V21</f>
        <v>#N/A</v>
      </c>
      <c r="N42" s="147" t="e">
        <f>W21</f>
        <v>#N/A</v>
      </c>
      <c r="Q42" s="516">
        <f>SUM(Y10:Y20)</f>
        <v>0</v>
      </c>
      <c r="R42" s="517"/>
      <c r="Y42" s="195"/>
      <c r="Z42" s="10"/>
      <c r="AA42" s="10"/>
      <c r="AB42" s="10"/>
      <c r="AD42" s="7" t="s">
        <v>53</v>
      </c>
      <c r="AE42" s="340" t="e">
        <f>SUM(AE39,AG39)</f>
        <v>#N/A</v>
      </c>
    </row>
    <row r="43" spans="5:33" ht="17.25" customHeight="1" thickBot="1" x14ac:dyDescent="0.25">
      <c r="E43" s="32"/>
      <c r="F43" s="18"/>
      <c r="M43" s="148" t="e">
        <f>V37</f>
        <v>#N/A</v>
      </c>
      <c r="N43" s="149" t="e">
        <f>W37</f>
        <v>#N/A</v>
      </c>
      <c r="Q43" s="514">
        <f>SUM(Z10:Z20)</f>
        <v>0</v>
      </c>
      <c r="R43" s="515"/>
      <c r="X43" s="29"/>
    </row>
    <row r="44" spans="5:33" ht="18.75" customHeight="1" x14ac:dyDescent="0.2">
      <c r="E44" s="18"/>
      <c r="F44" s="8"/>
      <c r="M44" s="168"/>
      <c r="Q44" s="42"/>
      <c r="R44" s="42"/>
      <c r="S44" s="31"/>
      <c r="X44" s="133"/>
      <c r="Y44" s="6"/>
      <c r="Z44" s="6"/>
    </row>
    <row r="45" spans="5:33" ht="17.25" customHeight="1" x14ac:dyDescent="0.2">
      <c r="E45" s="34"/>
      <c r="F45" s="32"/>
      <c r="M45" s="168"/>
      <c r="Q45" s="42"/>
      <c r="R45" s="42"/>
      <c r="S45" s="31"/>
      <c r="X45" s="133"/>
    </row>
    <row r="46" spans="5:33" ht="21.75" customHeight="1" x14ac:dyDescent="0.2">
      <c r="E46" s="18"/>
      <c r="F46" s="164"/>
      <c r="M46" s="168"/>
      <c r="Q46" s="31"/>
      <c r="R46" s="31"/>
      <c r="S46" s="31"/>
      <c r="X46" s="31"/>
    </row>
    <row r="47" spans="5:33" ht="21.75" customHeight="1" x14ac:dyDescent="0.2">
      <c r="E47" s="8"/>
      <c r="F47" s="34"/>
      <c r="M47" s="168"/>
      <c r="Q47" s="31"/>
      <c r="R47" s="31"/>
      <c r="S47" s="31"/>
      <c r="X47" s="31"/>
    </row>
    <row r="48" spans="5:33" ht="21.75" customHeight="1" x14ac:dyDescent="0.2">
      <c r="E48" s="8"/>
      <c r="F48" s="164"/>
      <c r="M48" s="168"/>
      <c r="Q48" s="31"/>
      <c r="R48" s="31"/>
      <c r="S48" s="31"/>
      <c r="X48" s="31"/>
    </row>
    <row r="49" spans="5:24" ht="21.75" customHeight="1" x14ac:dyDescent="0.2">
      <c r="E49" s="18"/>
      <c r="M49" s="168"/>
      <c r="Q49" s="8"/>
      <c r="R49" s="8"/>
    </row>
    <row r="50" spans="5:24" ht="21.75" customHeight="1" x14ac:dyDescent="0.2">
      <c r="E50" s="30"/>
      <c r="M50" s="168"/>
      <c r="Q50" s="8"/>
      <c r="R50" s="8"/>
    </row>
    <row r="51" spans="5:24" ht="21.75" customHeight="1" x14ac:dyDescent="0.2">
      <c r="E51" s="32"/>
      <c r="F51" s="8"/>
      <c r="G51" s="8"/>
      <c r="H51" s="8"/>
      <c r="I51" s="8"/>
      <c r="M51" s="168"/>
      <c r="Q51" s="29"/>
      <c r="R51" s="29"/>
      <c r="S51" s="29"/>
      <c r="X51" s="29"/>
    </row>
    <row r="52" spans="5:24" ht="21.75" customHeight="1" x14ac:dyDescent="0.2">
      <c r="E52" s="135"/>
      <c r="M52" s="168"/>
      <c r="Q52" s="42"/>
      <c r="R52" s="42"/>
      <c r="S52" s="31"/>
      <c r="X52" s="133"/>
    </row>
    <row r="53" spans="5:24" ht="21.75" customHeight="1" x14ac:dyDescent="0.2">
      <c r="E53" s="135"/>
      <c r="M53" s="168"/>
      <c r="Q53" s="42"/>
      <c r="R53" s="42"/>
      <c r="S53" s="31"/>
      <c r="X53" s="133"/>
    </row>
    <row r="54" spans="5:24" ht="21.75" customHeight="1" x14ac:dyDescent="0.2">
      <c r="E54" s="18"/>
      <c r="F54" s="135"/>
      <c r="L54" s="8"/>
      <c r="M54" s="8"/>
      <c r="Q54" s="31"/>
      <c r="R54" s="31"/>
      <c r="S54" s="31"/>
      <c r="X54" s="31"/>
    </row>
    <row r="55" spans="5:24" ht="21.75" customHeight="1" x14ac:dyDescent="0.2">
      <c r="F55" s="135"/>
      <c r="L55" s="31"/>
      <c r="M55" s="31"/>
      <c r="N55" s="31"/>
      <c r="O55" s="31"/>
      <c r="P55" s="31"/>
      <c r="Q55" s="31"/>
      <c r="R55" s="31"/>
      <c r="S55" s="31"/>
      <c r="T55" s="135"/>
      <c r="U55" s="135"/>
      <c r="V55" s="31"/>
      <c r="W55" s="31"/>
      <c r="X55" s="31"/>
    </row>
    <row r="56" spans="5:24" ht="21.75" customHeight="1" x14ac:dyDescent="0.2">
      <c r="F56" s="164"/>
      <c r="L56" s="31"/>
      <c r="M56" s="31"/>
      <c r="N56" s="31"/>
      <c r="O56" s="31"/>
      <c r="P56" s="31"/>
      <c r="Q56" s="31"/>
      <c r="R56" s="31"/>
      <c r="S56" s="31"/>
      <c r="T56" s="18"/>
      <c r="U56" s="18"/>
      <c r="V56" s="31"/>
      <c r="W56" s="31"/>
      <c r="X56" s="31"/>
    </row>
    <row r="57" spans="5:24" ht="21.75" customHeight="1" x14ac:dyDescent="0.2">
      <c r="F57" s="8"/>
      <c r="G57" s="8"/>
      <c r="H57" s="8"/>
      <c r="L57" s="8"/>
      <c r="M57" s="8"/>
      <c r="N57" s="8"/>
      <c r="O57" s="8"/>
      <c r="P57" s="8"/>
      <c r="Q57" s="8"/>
      <c r="R57" s="8"/>
    </row>
    <row r="58" spans="5:24" ht="21.75" customHeight="1" x14ac:dyDescent="0.2">
      <c r="F58" s="8"/>
      <c r="G58" s="8"/>
      <c r="H58" s="8"/>
      <c r="J58" s="8"/>
      <c r="K58" s="8"/>
      <c r="L58" s="8"/>
      <c r="M58" s="8"/>
      <c r="N58" s="8"/>
      <c r="O58" s="8"/>
      <c r="P58" s="8"/>
      <c r="Q58" s="8"/>
      <c r="R58" s="8"/>
    </row>
    <row r="59" spans="5:24" ht="21.75" customHeight="1" x14ac:dyDescent="0.2">
      <c r="F59" s="8"/>
      <c r="G59" s="8"/>
      <c r="H59" s="8"/>
      <c r="J59" s="8"/>
      <c r="K59" s="8"/>
      <c r="L59" s="8"/>
      <c r="M59" s="8"/>
      <c r="N59" s="8"/>
      <c r="O59" s="8"/>
      <c r="P59" s="8"/>
      <c r="Q59" s="8"/>
      <c r="R59" s="8"/>
      <c r="T59" s="18"/>
      <c r="U59" s="18"/>
      <c r="V59" s="29"/>
      <c r="W59" s="29"/>
      <c r="X59" s="29"/>
    </row>
    <row r="60" spans="5:24" ht="21.75" customHeight="1" x14ac:dyDescent="0.2">
      <c r="F60" s="8"/>
      <c r="G60" s="8"/>
      <c r="H60" s="8"/>
      <c r="J60" s="8"/>
      <c r="K60" s="8"/>
      <c r="L60" s="8"/>
      <c r="M60" s="8"/>
      <c r="N60" s="8"/>
      <c r="O60" s="8"/>
      <c r="P60" s="8"/>
      <c r="Q60" s="8"/>
      <c r="R60" s="8"/>
      <c r="T60" s="30"/>
      <c r="U60" s="30"/>
      <c r="V60" s="134"/>
      <c r="W60" s="134"/>
      <c r="X60" s="133"/>
    </row>
    <row r="61" spans="5:24" ht="21.75" customHeight="1" x14ac:dyDescent="0.2">
      <c r="F61" s="8"/>
      <c r="G61" s="8"/>
      <c r="H61" s="8"/>
      <c r="J61" s="8"/>
      <c r="K61" s="8"/>
      <c r="L61" s="8"/>
      <c r="M61" s="8"/>
      <c r="N61" s="8"/>
      <c r="O61" s="8"/>
      <c r="P61" s="8"/>
      <c r="Q61" s="8"/>
      <c r="R61" s="8"/>
      <c r="T61" s="32"/>
      <c r="U61" s="32"/>
      <c r="V61" s="134"/>
      <c r="W61" s="134"/>
      <c r="X61" s="133"/>
    </row>
    <row r="62" spans="5:24" ht="21.75" customHeight="1" x14ac:dyDescent="0.2">
      <c r="F62" s="131"/>
      <c r="G62" s="8"/>
      <c r="H62" s="8"/>
      <c r="J62" s="8"/>
      <c r="K62" s="8"/>
      <c r="L62" s="8"/>
      <c r="M62" s="8"/>
      <c r="N62" s="8"/>
      <c r="O62" s="8"/>
      <c r="V62" s="31"/>
      <c r="W62" s="31"/>
      <c r="X62" s="31"/>
    </row>
    <row r="63" spans="5:24" x14ac:dyDescent="0.2">
      <c r="F63" s="8"/>
      <c r="G63" s="8"/>
      <c r="H63" s="8"/>
      <c r="J63" s="8"/>
      <c r="K63" s="8"/>
      <c r="L63" s="8"/>
      <c r="M63" s="8"/>
      <c r="N63" s="8"/>
      <c r="O63" s="8"/>
      <c r="S63" s="7"/>
      <c r="T63" s="7"/>
      <c r="U63" s="7"/>
    </row>
    <row r="64" spans="5:24" x14ac:dyDescent="0.2">
      <c r="F64" s="8"/>
      <c r="G64" s="8"/>
      <c r="H64" s="8"/>
      <c r="J64" s="8"/>
      <c r="K64" s="8"/>
      <c r="L64" s="8"/>
      <c r="M64" s="8"/>
      <c r="N64" s="8"/>
      <c r="O64" s="8"/>
      <c r="S64" s="7"/>
      <c r="T64" s="7"/>
      <c r="U64" s="7"/>
    </row>
    <row r="65" spans="6:24" x14ac:dyDescent="0.2">
      <c r="F65" s="8"/>
      <c r="G65" s="8"/>
      <c r="H65" s="8"/>
      <c r="I65" s="8"/>
      <c r="J65" s="8"/>
      <c r="K65" s="8"/>
      <c r="L65" s="8"/>
      <c r="M65" s="8"/>
      <c r="N65" s="8"/>
      <c r="O65" s="8"/>
      <c r="S65" s="7"/>
      <c r="T65" s="7"/>
      <c r="U65" s="7"/>
    </row>
    <row r="66" spans="6:24" x14ac:dyDescent="0.2">
      <c r="F66" s="8"/>
      <c r="G66" s="8"/>
      <c r="H66" s="8"/>
      <c r="I66" s="8"/>
      <c r="J66" s="8"/>
      <c r="K66" s="8"/>
      <c r="L66" s="8"/>
      <c r="M66" s="8"/>
      <c r="N66" s="8"/>
      <c r="O66" s="8"/>
      <c r="S66" s="7"/>
      <c r="T66" s="7"/>
      <c r="U66" s="7"/>
    </row>
    <row r="67" spans="6:24" x14ac:dyDescent="0.2">
      <c r="F67" s="8"/>
      <c r="G67" s="8"/>
      <c r="H67" s="8"/>
      <c r="I67" s="8"/>
      <c r="J67" s="8"/>
      <c r="K67" s="8"/>
      <c r="L67" s="8"/>
      <c r="M67" s="8"/>
      <c r="N67" s="8"/>
      <c r="O67" s="8"/>
      <c r="S67" s="7"/>
      <c r="T67" s="7"/>
      <c r="U67" s="7"/>
    </row>
    <row r="68" spans="6:24" x14ac:dyDescent="0.2">
      <c r="F68" s="8"/>
      <c r="G68" s="8"/>
      <c r="H68" s="8"/>
      <c r="I68" s="8"/>
      <c r="J68" s="8"/>
      <c r="K68" s="8"/>
      <c r="L68" s="8"/>
      <c r="M68" s="8"/>
      <c r="N68" s="8"/>
      <c r="O68" s="8"/>
      <c r="S68" s="7"/>
      <c r="T68" s="7"/>
      <c r="U68" s="7"/>
    </row>
    <row r="69" spans="6:24" x14ac:dyDescent="0.2">
      <c r="F69" s="8"/>
      <c r="G69" s="8"/>
      <c r="H69" s="8"/>
      <c r="I69" s="8"/>
      <c r="J69" s="8"/>
      <c r="K69" s="8"/>
      <c r="L69" s="8"/>
      <c r="M69" s="8"/>
      <c r="N69" s="8"/>
      <c r="O69" s="8"/>
      <c r="S69" s="7"/>
      <c r="T69" s="7"/>
      <c r="U69" s="7"/>
    </row>
    <row r="70" spans="6:24" x14ac:dyDescent="0.2">
      <c r="K70" s="8"/>
      <c r="L70" s="8"/>
      <c r="M70" s="8"/>
      <c r="N70" s="8"/>
      <c r="O70" s="8"/>
      <c r="S70" s="7"/>
      <c r="T70" s="7"/>
      <c r="U70" s="7"/>
    </row>
    <row r="71" spans="6:24" ht="15" x14ac:dyDescent="0.2">
      <c r="K71" s="18"/>
      <c r="L71" s="18"/>
      <c r="M71" s="18"/>
      <c r="N71" s="18"/>
      <c r="O71" s="18"/>
      <c r="S71" s="7"/>
      <c r="T71" s="7"/>
      <c r="U71" s="7"/>
      <c r="V71" s="18"/>
      <c r="W71" s="18"/>
      <c r="X71" s="18"/>
    </row>
    <row r="72" spans="6:24" x14ac:dyDescent="0.2">
      <c r="K72" s="30"/>
      <c r="L72" s="30"/>
      <c r="M72" s="30"/>
      <c r="N72" s="30"/>
      <c r="O72" s="30"/>
      <c r="S72" s="7"/>
      <c r="T72" s="7"/>
      <c r="U72" s="7"/>
      <c r="V72" s="30"/>
      <c r="W72" s="30"/>
      <c r="X72" s="30"/>
    </row>
    <row r="73" spans="6:24" ht="15" customHeight="1" x14ac:dyDescent="0.2">
      <c r="K73" s="32"/>
      <c r="L73" s="32"/>
      <c r="M73" s="32"/>
      <c r="N73" s="32"/>
      <c r="O73" s="32"/>
      <c r="S73" s="7"/>
      <c r="T73" s="7"/>
      <c r="U73" s="7"/>
      <c r="V73" s="32"/>
      <c r="W73" s="32"/>
      <c r="X73" s="32"/>
    </row>
    <row r="74" spans="6:24" ht="15" x14ac:dyDescent="0.2">
      <c r="K74" s="18"/>
      <c r="L74" s="18"/>
      <c r="M74" s="18"/>
      <c r="N74" s="18"/>
      <c r="O74" s="18"/>
      <c r="S74" s="7"/>
      <c r="T74" s="7"/>
      <c r="U74" s="7"/>
      <c r="V74" s="18"/>
      <c r="W74" s="18"/>
      <c r="X74" s="18"/>
    </row>
    <row r="75" spans="6:24" ht="15" x14ac:dyDescent="0.2">
      <c r="K75" s="8"/>
      <c r="L75" s="8"/>
      <c r="M75" s="8"/>
      <c r="N75" s="8"/>
      <c r="O75" s="8"/>
      <c r="S75" s="7"/>
      <c r="T75" s="7"/>
      <c r="U75" s="7"/>
      <c r="V75" s="18"/>
      <c r="W75" s="18"/>
      <c r="X75" s="18"/>
    </row>
    <row r="76" spans="6:24" ht="15" x14ac:dyDescent="0.2">
      <c r="K76" s="18"/>
      <c r="L76" s="18"/>
      <c r="M76" s="18"/>
      <c r="N76" s="18"/>
      <c r="O76" s="18"/>
      <c r="S76" s="7"/>
      <c r="T76" s="7"/>
      <c r="U76" s="7"/>
      <c r="V76" s="18"/>
      <c r="W76" s="18"/>
      <c r="X76" s="18"/>
    </row>
    <row r="77" spans="6:24" x14ac:dyDescent="0.2">
      <c r="K77" s="8"/>
      <c r="L77" s="8"/>
      <c r="M77" s="8"/>
      <c r="N77" s="8"/>
      <c r="O77" s="8"/>
      <c r="P77" s="8"/>
      <c r="Q77" s="8"/>
      <c r="R77" s="8"/>
      <c r="V77" s="30"/>
      <c r="W77" s="30"/>
      <c r="X77" s="30"/>
    </row>
    <row r="78" spans="6:24" ht="14.25" customHeight="1" x14ac:dyDescent="0.2">
      <c r="K78" s="8"/>
      <c r="L78" s="8"/>
      <c r="M78" s="8"/>
      <c r="N78" s="8"/>
      <c r="O78" s="8"/>
      <c r="P78" s="8"/>
      <c r="Q78" s="8"/>
      <c r="R78" s="8"/>
      <c r="V78" s="32"/>
      <c r="W78" s="32"/>
      <c r="X78" s="32"/>
    </row>
    <row r="79" spans="6:24" ht="15" x14ac:dyDescent="0.2">
      <c r="K79" s="8"/>
      <c r="L79" s="8"/>
      <c r="M79" s="8"/>
      <c r="N79" s="8"/>
      <c r="O79" s="8"/>
      <c r="P79" s="8"/>
      <c r="Q79" s="8"/>
      <c r="R79" s="8"/>
      <c r="V79" s="18"/>
      <c r="W79" s="18"/>
      <c r="X79" s="18"/>
    </row>
    <row r="80" spans="6:24" ht="15" x14ac:dyDescent="0.2">
      <c r="K80" s="18"/>
      <c r="L80" s="18"/>
      <c r="M80" s="18"/>
      <c r="N80" s="18"/>
      <c r="O80" s="18"/>
      <c r="P80" s="18"/>
      <c r="Q80" s="18"/>
      <c r="R80" s="18"/>
      <c r="S80" s="18"/>
      <c r="T80" s="29"/>
      <c r="U80" s="29"/>
    </row>
    <row r="81" spans="11:24" ht="15" x14ac:dyDescent="0.2">
      <c r="K81" s="30"/>
      <c r="L81" s="30"/>
      <c r="M81" s="30"/>
      <c r="N81" s="30"/>
      <c r="O81" s="30"/>
      <c r="P81" s="30"/>
      <c r="Q81" s="30"/>
      <c r="R81" s="30"/>
      <c r="S81" s="30"/>
      <c r="T81" s="31"/>
      <c r="U81" s="42"/>
      <c r="V81" s="18"/>
      <c r="W81" s="18"/>
      <c r="X81" s="18"/>
    </row>
    <row r="82" spans="11:24" ht="14.25" customHeight="1" x14ac:dyDescent="0.2">
      <c r="K82" s="32"/>
      <c r="L82" s="32"/>
      <c r="M82" s="32"/>
      <c r="N82" s="32"/>
      <c r="O82" s="32"/>
      <c r="P82" s="32"/>
      <c r="Q82" s="32"/>
      <c r="R82" s="32"/>
      <c r="S82" s="32"/>
      <c r="T82" s="31"/>
      <c r="U82" s="42"/>
      <c r="V82" s="33"/>
      <c r="W82" s="33"/>
      <c r="X82" s="33"/>
    </row>
    <row r="83" spans="11:24" ht="14.25" customHeight="1" x14ac:dyDescent="0.2">
      <c r="K83" s="8"/>
      <c r="L83" s="8"/>
      <c r="M83" s="8"/>
      <c r="N83" s="8"/>
      <c r="O83" s="8"/>
      <c r="P83" s="8"/>
      <c r="Q83" s="8"/>
      <c r="R83" s="8"/>
      <c r="S83" s="135"/>
      <c r="T83" s="31"/>
      <c r="U83" s="31"/>
      <c r="V83" s="32"/>
      <c r="W83" s="32"/>
      <c r="X83" s="32"/>
    </row>
    <row r="84" spans="11:24" ht="15" x14ac:dyDescent="0.2">
      <c r="K84" s="8"/>
      <c r="L84" s="8"/>
      <c r="M84" s="8"/>
      <c r="N84" s="8"/>
      <c r="O84" s="8"/>
      <c r="P84" s="8"/>
      <c r="Q84" s="8"/>
      <c r="R84" s="8"/>
      <c r="S84" s="135"/>
      <c r="T84" s="31"/>
      <c r="U84" s="31"/>
      <c r="V84" s="34"/>
      <c r="W84" s="34"/>
      <c r="X84" s="34"/>
    </row>
    <row r="85" spans="11:24" ht="15" x14ac:dyDescent="0.2">
      <c r="K85" s="18"/>
      <c r="L85" s="18"/>
      <c r="M85" s="18"/>
      <c r="N85" s="18"/>
      <c r="O85" s="18"/>
      <c r="P85" s="18"/>
      <c r="Q85" s="18"/>
      <c r="R85" s="18"/>
      <c r="S85" s="18"/>
      <c r="T85" s="31"/>
      <c r="U85" s="31"/>
    </row>
    <row r="86" spans="11:24" ht="15" x14ac:dyDescent="0.2">
      <c r="K86" s="8"/>
      <c r="L86" s="8"/>
      <c r="M86" s="8"/>
      <c r="N86" s="8"/>
      <c r="O86" s="8"/>
      <c r="P86" s="8"/>
      <c r="Q86" s="8"/>
      <c r="R86" s="8"/>
      <c r="V86" s="18"/>
      <c r="W86" s="18"/>
      <c r="X86" s="18"/>
    </row>
    <row r="87" spans="11:24" x14ac:dyDescent="0.2">
      <c r="K87" s="8"/>
      <c r="L87" s="8"/>
      <c r="M87" s="8"/>
      <c r="N87" s="8"/>
      <c r="O87" s="8"/>
      <c r="P87" s="8"/>
      <c r="Q87" s="8"/>
      <c r="R87" s="8"/>
      <c r="V87" s="30"/>
      <c r="W87" s="30"/>
      <c r="X87" s="30"/>
    </row>
    <row r="88" spans="11:24" ht="15" x14ac:dyDescent="0.2">
      <c r="K88" s="18"/>
      <c r="L88" s="18"/>
      <c r="M88" s="18"/>
      <c r="N88" s="18"/>
      <c r="O88" s="18"/>
      <c r="P88" s="18"/>
      <c r="Q88" s="18"/>
      <c r="R88" s="18"/>
      <c r="S88" s="18"/>
      <c r="T88" s="29"/>
      <c r="U88" s="29"/>
      <c r="V88" s="32"/>
      <c r="W88" s="32"/>
      <c r="X88" s="32"/>
    </row>
    <row r="89" spans="11:24" ht="15" x14ac:dyDescent="0.2">
      <c r="K89" s="30"/>
      <c r="L89" s="30"/>
      <c r="M89" s="30"/>
      <c r="N89" s="30"/>
      <c r="O89" s="30"/>
      <c r="P89" s="30"/>
      <c r="Q89" s="30"/>
      <c r="R89" s="30"/>
      <c r="S89" s="30"/>
      <c r="T89" s="133"/>
      <c r="U89" s="134"/>
      <c r="V89" s="18"/>
      <c r="W89" s="18"/>
      <c r="X89" s="18"/>
    </row>
    <row r="90" spans="11:24" x14ac:dyDescent="0.2">
      <c r="K90" s="32"/>
      <c r="L90" s="32"/>
      <c r="M90" s="32"/>
      <c r="N90" s="32"/>
      <c r="O90" s="32"/>
      <c r="P90" s="32"/>
      <c r="Q90" s="32"/>
      <c r="R90" s="32"/>
      <c r="S90" s="32"/>
      <c r="T90" s="133"/>
      <c r="U90" s="134"/>
    </row>
    <row r="91" spans="11:24" ht="15" x14ac:dyDescent="0.2">
      <c r="K91" s="18"/>
      <c r="L91" s="18"/>
      <c r="M91" s="18"/>
      <c r="N91" s="18"/>
      <c r="O91" s="18"/>
      <c r="P91" s="18"/>
      <c r="Q91" s="18"/>
      <c r="R91" s="18"/>
      <c r="S91" s="18"/>
      <c r="T91" s="31"/>
      <c r="U91" s="31"/>
    </row>
    <row r="92" spans="11:24" ht="15" x14ac:dyDescent="0.2">
      <c r="K92" s="8"/>
      <c r="L92" s="8"/>
      <c r="M92" s="8"/>
      <c r="N92" s="8"/>
      <c r="O92" s="8"/>
      <c r="P92" s="8"/>
      <c r="Q92" s="8"/>
      <c r="R92" s="8"/>
      <c r="S92" s="34"/>
      <c r="T92" s="31"/>
      <c r="U92" s="31"/>
    </row>
    <row r="93" spans="11:24" ht="15" x14ac:dyDescent="0.2">
      <c r="K93" s="18"/>
      <c r="L93" s="18"/>
      <c r="M93" s="18"/>
      <c r="N93" s="18"/>
      <c r="O93" s="18"/>
      <c r="P93" s="18"/>
      <c r="Q93" s="18"/>
      <c r="R93" s="18"/>
      <c r="S93" s="18"/>
      <c r="T93" s="31"/>
      <c r="U93" s="31"/>
    </row>
    <row r="94" spans="11:24" x14ac:dyDescent="0.2">
      <c r="K94" s="8"/>
      <c r="L94" s="8"/>
      <c r="M94" s="8"/>
      <c r="N94" s="8"/>
      <c r="O94" s="8"/>
      <c r="P94" s="8"/>
      <c r="Q94" s="8"/>
      <c r="R94" s="8"/>
    </row>
    <row r="95" spans="11:24" ht="15" x14ac:dyDescent="0.2">
      <c r="K95" s="18"/>
      <c r="L95" s="18"/>
      <c r="M95" s="18"/>
      <c r="N95" s="18"/>
      <c r="O95" s="18"/>
      <c r="P95" s="18"/>
      <c r="Q95" s="18"/>
      <c r="R95" s="18"/>
      <c r="S95" s="18"/>
      <c r="T95" s="29"/>
      <c r="U95" s="29"/>
    </row>
    <row r="96" spans="11:24" x14ac:dyDescent="0.2">
      <c r="K96" s="30"/>
      <c r="L96" s="30"/>
      <c r="M96" s="30"/>
      <c r="N96" s="30"/>
      <c r="O96" s="30"/>
      <c r="P96" s="30"/>
      <c r="Q96" s="30"/>
      <c r="R96" s="30"/>
      <c r="S96" s="30"/>
      <c r="T96" s="133"/>
      <c r="U96" s="134"/>
    </row>
    <row r="97" spans="11:22" x14ac:dyDescent="0.2">
      <c r="K97" s="32"/>
      <c r="L97" s="32"/>
      <c r="M97" s="32"/>
      <c r="N97" s="32"/>
      <c r="O97" s="32"/>
      <c r="P97" s="32"/>
      <c r="Q97" s="32"/>
      <c r="R97" s="32"/>
      <c r="S97" s="32"/>
      <c r="T97" s="133"/>
      <c r="U97" s="134"/>
    </row>
    <row r="98" spans="11:22" ht="15" x14ac:dyDescent="0.2">
      <c r="K98" s="18"/>
      <c r="L98" s="18"/>
      <c r="M98" s="18"/>
      <c r="N98" s="18"/>
      <c r="O98" s="18"/>
      <c r="P98" s="18"/>
      <c r="Q98" s="18"/>
      <c r="R98" s="18"/>
      <c r="S98" s="18"/>
      <c r="T98" s="31"/>
      <c r="U98" s="31"/>
    </row>
    <row r="99" spans="11:22" x14ac:dyDescent="0.2">
      <c r="K99" s="8"/>
      <c r="L99" s="8"/>
      <c r="M99" s="8"/>
      <c r="N99" s="8"/>
      <c r="O99" s="8"/>
      <c r="P99" s="8"/>
      <c r="Q99" s="8"/>
      <c r="R99" s="8"/>
      <c r="S99" s="135"/>
      <c r="T99" s="31"/>
      <c r="U99" s="31"/>
    </row>
    <row r="100" spans="11:22" x14ac:dyDescent="0.2">
      <c r="K100" s="8"/>
      <c r="L100" s="8"/>
      <c r="M100" s="8"/>
      <c r="N100" s="8"/>
      <c r="O100" s="8"/>
      <c r="P100" s="8"/>
      <c r="Q100" s="8"/>
      <c r="R100" s="8"/>
    </row>
    <row r="101" spans="11:22" x14ac:dyDescent="0.2">
      <c r="K101" s="8"/>
      <c r="L101" s="8"/>
      <c r="M101" s="8"/>
      <c r="N101" s="8"/>
      <c r="O101" s="8"/>
      <c r="P101" s="8"/>
      <c r="Q101" s="8"/>
      <c r="R101" s="8"/>
    </row>
    <row r="102" spans="11:22" x14ac:dyDescent="0.2">
      <c r="K102" s="8"/>
      <c r="L102" s="8"/>
      <c r="M102" s="8"/>
      <c r="N102" s="8"/>
      <c r="O102" s="8"/>
      <c r="P102" s="8"/>
      <c r="Q102" s="8"/>
      <c r="R102" s="8"/>
    </row>
    <row r="103" spans="11:22" ht="15" x14ac:dyDescent="0.2">
      <c r="K103" s="18"/>
      <c r="L103" s="18"/>
      <c r="M103" s="18"/>
      <c r="N103" s="18"/>
      <c r="O103" s="18"/>
      <c r="P103" s="18"/>
      <c r="Q103" s="18"/>
      <c r="R103" s="18"/>
      <c r="S103" s="18"/>
      <c r="T103" s="29"/>
      <c r="U103" s="29"/>
    </row>
    <row r="104" spans="11:22" ht="25.5" x14ac:dyDescent="0.2">
      <c r="K104" s="30"/>
      <c r="L104" s="30"/>
      <c r="M104" s="30"/>
      <c r="N104" s="30"/>
      <c r="O104" s="30"/>
      <c r="P104" s="30"/>
      <c r="Q104" s="30"/>
      <c r="R104" s="30"/>
      <c r="S104" s="30"/>
      <c r="T104" s="133"/>
      <c r="U104" s="134"/>
      <c r="V104" s="19"/>
    </row>
    <row r="105" spans="11:22" x14ac:dyDescent="0.2">
      <c r="K105" s="32"/>
      <c r="L105" s="32"/>
      <c r="M105" s="32"/>
      <c r="N105" s="32"/>
      <c r="O105" s="32"/>
      <c r="P105" s="32"/>
      <c r="Q105" s="32"/>
      <c r="R105" s="32"/>
      <c r="S105" s="32"/>
      <c r="T105" s="133"/>
      <c r="U105" s="134"/>
    </row>
    <row r="106" spans="11:22" ht="15" x14ac:dyDescent="0.2">
      <c r="K106" s="18"/>
      <c r="L106" s="18"/>
      <c r="M106" s="18"/>
      <c r="N106" s="18"/>
      <c r="O106" s="18"/>
      <c r="P106" s="18"/>
      <c r="Q106" s="18"/>
      <c r="R106" s="18"/>
      <c r="S106" s="18"/>
      <c r="T106" s="31"/>
      <c r="U106" s="31"/>
    </row>
    <row r="107" spans="11:22" ht="25.5" x14ac:dyDescent="0.2">
      <c r="K107" s="8"/>
      <c r="L107" s="8"/>
      <c r="M107" s="8"/>
      <c r="N107" s="8"/>
      <c r="O107" s="8"/>
      <c r="P107" s="8"/>
      <c r="Q107" s="8"/>
      <c r="R107" s="8"/>
      <c r="S107" s="18"/>
      <c r="T107" s="18"/>
      <c r="U107" s="31"/>
      <c r="V107" s="19"/>
    </row>
    <row r="108" spans="11:22" x14ac:dyDescent="0.2">
      <c r="K108" s="8"/>
      <c r="L108" s="8"/>
      <c r="M108" s="8"/>
      <c r="N108" s="8"/>
      <c r="O108" s="8"/>
      <c r="P108" s="8"/>
      <c r="Q108" s="8"/>
      <c r="R108" s="8"/>
    </row>
    <row r="109" spans="11:22" x14ac:dyDescent="0.2">
      <c r="K109" s="8"/>
      <c r="L109" s="8"/>
      <c r="M109" s="8"/>
      <c r="N109" s="8"/>
      <c r="O109" s="8"/>
      <c r="P109" s="8"/>
      <c r="Q109" s="8"/>
      <c r="R109" s="8"/>
    </row>
    <row r="110" spans="11:22" x14ac:dyDescent="0.2">
      <c r="K110" s="8"/>
      <c r="L110" s="8"/>
      <c r="M110" s="8"/>
      <c r="N110" s="8"/>
      <c r="O110" s="8"/>
      <c r="P110" s="8"/>
      <c r="Q110" s="8"/>
      <c r="R110" s="8"/>
    </row>
    <row r="111" spans="11:22" x14ac:dyDescent="0.2">
      <c r="K111" s="8"/>
      <c r="L111" s="8"/>
      <c r="M111" s="8"/>
      <c r="N111" s="8"/>
      <c r="O111" s="8"/>
      <c r="P111" s="8"/>
      <c r="Q111" s="8"/>
      <c r="R111" s="8"/>
    </row>
    <row r="112" spans="11:22" x14ac:dyDescent="0.2">
      <c r="K112" s="8"/>
      <c r="L112" s="8"/>
      <c r="M112" s="8"/>
      <c r="N112" s="8"/>
      <c r="O112" s="8"/>
      <c r="P112" s="8"/>
      <c r="Q112" s="8"/>
      <c r="R112" s="8"/>
    </row>
    <row r="113" spans="11:18" x14ac:dyDescent="0.2">
      <c r="K113" s="8"/>
      <c r="L113" s="8"/>
      <c r="M113" s="8"/>
      <c r="N113" s="8"/>
      <c r="O113" s="8"/>
      <c r="P113" s="8"/>
      <c r="Q113" s="8"/>
      <c r="R113" s="8"/>
    </row>
    <row r="114" spans="11:18" x14ac:dyDescent="0.2">
      <c r="K114" s="8"/>
      <c r="L114" s="8"/>
      <c r="M114" s="8"/>
      <c r="N114" s="8"/>
      <c r="O114" s="8"/>
      <c r="P114" s="8"/>
      <c r="Q114" s="8"/>
      <c r="R114" s="8"/>
    </row>
    <row r="115" spans="11:18" x14ac:dyDescent="0.2">
      <c r="K115" s="8"/>
      <c r="L115" s="8"/>
      <c r="M115" s="8"/>
      <c r="N115" s="8"/>
      <c r="O115" s="8"/>
      <c r="P115" s="8"/>
      <c r="Q115" s="8"/>
      <c r="R115" s="8"/>
    </row>
    <row r="116" spans="11:18" x14ac:dyDescent="0.2">
      <c r="K116" s="8"/>
      <c r="L116" s="8"/>
      <c r="M116" s="8"/>
      <c r="N116" s="8"/>
      <c r="O116" s="8"/>
      <c r="P116" s="8"/>
      <c r="Q116" s="8"/>
      <c r="R116" s="8"/>
    </row>
    <row r="117" spans="11:18" x14ac:dyDescent="0.2">
      <c r="K117" s="8"/>
      <c r="L117" s="8"/>
      <c r="M117" s="8"/>
      <c r="N117" s="8"/>
      <c r="O117" s="8"/>
      <c r="P117" s="8"/>
      <c r="Q117" s="8"/>
      <c r="R117" s="8"/>
    </row>
    <row r="118" spans="11:18" x14ac:dyDescent="0.2">
      <c r="K118" s="8"/>
      <c r="L118" s="8"/>
      <c r="M118" s="8"/>
      <c r="N118" s="8"/>
      <c r="O118" s="8"/>
      <c r="P118" s="8"/>
      <c r="Q118" s="8"/>
      <c r="R118" s="8"/>
    </row>
    <row r="119" spans="11:18" x14ac:dyDescent="0.2">
      <c r="K119" s="8"/>
      <c r="L119" s="8"/>
      <c r="M119" s="8"/>
      <c r="N119" s="8"/>
      <c r="O119" s="8"/>
      <c r="P119" s="8"/>
      <c r="Q119" s="8"/>
      <c r="R119" s="8"/>
    </row>
  </sheetData>
  <sheetProtection algorithmName="SHA-512" hashValue="I2/rDD4TRuEI3iRIjaTpsfX9MFMMj9zP20iQPbtlmEHOzF+NuNNVUJm6SHMiWH5o91XD758ZqOKKZ4WCXKA9Jw==" saltValue="4FFzw7/Quhodyup8LKo6eA==" spinCount="100000" sheet="1" formatCells="0" formatColumns="0" formatRows="0" insertColumns="0" insertRows="0" insertHyperlinks="0" deleteColumns="0" deleteRows="0" sort="0" autoFilter="0" pivotTables="0"/>
  <customSheetViews>
    <customSheetView guid="{B14852F1-3B23-4A7A-A1AE-F414F8C33336}" scale="85" fitToPage="1">
      <selection activeCell="D9" sqref="D9"/>
      <pageMargins left="0.70866141732283472" right="0.70866141732283472" top="0.78740157480314965" bottom="0.78740157480314965" header="0.31496062992125984" footer="0.31496062992125984"/>
      <pageSetup paperSize="9" scale="46" fitToHeight="0" orientation="landscape" r:id="rId1"/>
      <headerFooter>
        <oddHeader>&amp;R&amp;G</oddHeader>
        <oddFooter>&amp;L&amp;"Arial,Fett"&amp;10Baupolizeiamt /&amp;"Arial,Standard" &amp;"Arial,Fett"Bauinspektorat             &amp;"Arial,Standard"
Neumarkt 4, 8402 Winterthur
&amp;"Arial,Fett"Amt für Städtebau&amp;"Arial,Standard"
Technikumstrasse 81, 8402 Winterthur&amp;R&amp;8&amp;K01+042&amp;F, &amp;D,  &amp;P/&amp;N</oddFooter>
      </headerFooter>
    </customSheetView>
  </customSheetViews>
  <mergeCells count="118">
    <mergeCell ref="Q11:R11"/>
    <mergeCell ref="O11:P11"/>
    <mergeCell ref="M11:N11"/>
    <mergeCell ref="K11:L11"/>
    <mergeCell ref="Q10:R10"/>
    <mergeCell ref="O10:P10"/>
    <mergeCell ref="M10:N10"/>
    <mergeCell ref="K10:L10"/>
    <mergeCell ref="O5:R5"/>
    <mergeCell ref="K5:N5"/>
    <mergeCell ref="Y5:Z5"/>
    <mergeCell ref="Y6:Y8"/>
    <mergeCell ref="Z6:Z8"/>
    <mergeCell ref="T5:W5"/>
    <mergeCell ref="T6:U6"/>
    <mergeCell ref="V6:W6"/>
    <mergeCell ref="H5:I5"/>
    <mergeCell ref="F5:G5"/>
    <mergeCell ref="Q7:R8"/>
    <mergeCell ref="O7:P8"/>
    <mergeCell ref="M7:N8"/>
    <mergeCell ref="K7:L8"/>
    <mergeCell ref="I7:I8"/>
    <mergeCell ref="H7:H8"/>
    <mergeCell ref="G7:G8"/>
    <mergeCell ref="F7:F8"/>
    <mergeCell ref="A14:C14"/>
    <mergeCell ref="A15:C15"/>
    <mergeCell ref="A16:C16"/>
    <mergeCell ref="A17:C17"/>
    <mergeCell ref="Q41:R41"/>
    <mergeCell ref="Q40:R40"/>
    <mergeCell ref="Q39:R39"/>
    <mergeCell ref="Q38:R38"/>
    <mergeCell ref="M38:N38"/>
    <mergeCell ref="Q22:R23"/>
    <mergeCell ref="O22:P23"/>
    <mergeCell ref="Q20:R20"/>
    <mergeCell ref="O20:P20"/>
    <mergeCell ref="M20:N20"/>
    <mergeCell ref="K22:L23"/>
    <mergeCell ref="M22:N23"/>
    <mergeCell ref="J21:J22"/>
    <mergeCell ref="A18:C18"/>
    <mergeCell ref="A19:C19"/>
    <mergeCell ref="A20:C20"/>
    <mergeCell ref="Q17:R17"/>
    <mergeCell ref="K20:L20"/>
    <mergeCell ref="Q19:R19"/>
    <mergeCell ref="Q43:R43"/>
    <mergeCell ref="Q42:R42"/>
    <mergeCell ref="AA34:AA35"/>
    <mergeCell ref="AB34:AB35"/>
    <mergeCell ref="V23:W23"/>
    <mergeCell ref="T23:U23"/>
    <mergeCell ref="AA23:AB23"/>
    <mergeCell ref="AA30:AB31"/>
    <mergeCell ref="Y34:Z35"/>
    <mergeCell ref="Y23:Z24"/>
    <mergeCell ref="Y40:Z40"/>
    <mergeCell ref="Y39:Z39"/>
    <mergeCell ref="Y38:Z38"/>
    <mergeCell ref="Y37:Z37"/>
    <mergeCell ref="Y36:Z36"/>
    <mergeCell ref="Y29:Z29"/>
    <mergeCell ref="Y28:Z28"/>
    <mergeCell ref="Y27:Z27"/>
    <mergeCell ref="Y26:Z26"/>
    <mergeCell ref="Y25:Z25"/>
    <mergeCell ref="Y30:Z31"/>
    <mergeCell ref="F3:I3"/>
    <mergeCell ref="K17:L17"/>
    <mergeCell ref="M17:N17"/>
    <mergeCell ref="O17:P17"/>
    <mergeCell ref="A9:C9"/>
    <mergeCell ref="A10:C10"/>
    <mergeCell ref="A11:C11"/>
    <mergeCell ref="A12:C12"/>
    <mergeCell ref="A13:C13"/>
    <mergeCell ref="O6:R6"/>
    <mergeCell ref="K6:N6"/>
    <mergeCell ref="H6:I6"/>
    <mergeCell ref="F6:G6"/>
    <mergeCell ref="Q14:R14"/>
    <mergeCell ref="O14:P14"/>
    <mergeCell ref="M14:N14"/>
    <mergeCell ref="Q13:R13"/>
    <mergeCell ref="O13:P13"/>
    <mergeCell ref="M13:N13"/>
    <mergeCell ref="K13:L13"/>
    <mergeCell ref="Q16:R16"/>
    <mergeCell ref="O16:P16"/>
    <mergeCell ref="M16:N16"/>
    <mergeCell ref="K16:L16"/>
    <mergeCell ref="AD3:AF3"/>
    <mergeCell ref="AD6:AE6"/>
    <mergeCell ref="AF6:AG6"/>
    <mergeCell ref="AD23:AE24"/>
    <mergeCell ref="AF23:AG24"/>
    <mergeCell ref="Q15:R15"/>
    <mergeCell ref="O15:P15"/>
    <mergeCell ref="M15:N15"/>
    <mergeCell ref="K15:L15"/>
    <mergeCell ref="O19:P19"/>
    <mergeCell ref="M19:N19"/>
    <mergeCell ref="K19:L19"/>
    <mergeCell ref="Q18:R18"/>
    <mergeCell ref="O18:P18"/>
    <mergeCell ref="M18:N18"/>
    <mergeCell ref="K18:L18"/>
    <mergeCell ref="K14:L14"/>
    <mergeCell ref="Q12:R12"/>
    <mergeCell ref="K12:L12"/>
    <mergeCell ref="M12:N12"/>
    <mergeCell ref="O12:P12"/>
    <mergeCell ref="T3:W3"/>
    <mergeCell ref="Y3:Z3"/>
    <mergeCell ref="K3:R3"/>
  </mergeCells>
  <pageMargins left="0.70866141732283472" right="0.70866141732283472" top="0.78740157480314965" bottom="0.78740157480314965" header="0.31496062992125984" footer="0.31496062992125984"/>
  <pageSetup paperSize="8" scale="67" orientation="landscape" r:id="rId2"/>
  <headerFooter>
    <oddHeader>&amp;R&amp;G</oddHeader>
    <oddFooter>&amp;L&amp;"Arial,Fett"&amp;9Baupolizeiamt /&amp;"Arial,Standard" &amp;"Arial,Fett"Bauinspektorat             &amp;"Arial,Standard"
Pionierstr. 7, 8403 Winterthur
&amp;"Arial,Fett"Tiefbauamt      &amp;"Arial,Standard"
Pionierstr. 7, 8403 Winterthur&amp;R&amp;8&amp;K01+040&amp;F, &amp;D,  &amp;P/&amp;N</oddFooter>
  </headerFooter>
  <ignoredErrors>
    <ignoredError sqref="Y18:Z18 AA38:AA39 Y21:Z21" evalError="1"/>
  </ignoredError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J72"/>
  <sheetViews>
    <sheetView topLeftCell="A40" zoomScale="75" zoomScaleNormal="115" workbookViewId="0">
      <selection activeCell="B66" sqref="B65:B66"/>
    </sheetView>
  </sheetViews>
  <sheetFormatPr baseColWidth="10" defaultColWidth="11" defaultRowHeight="14.25" x14ac:dyDescent="0.2"/>
  <cols>
    <col min="1" max="1" width="18" style="5" customWidth="1"/>
    <col min="2" max="2" width="35.375" style="5" customWidth="1"/>
    <col min="3" max="3" width="21.5" style="5" bestFit="1" customWidth="1"/>
    <col min="4" max="4" width="17.125" style="5" bestFit="1" customWidth="1"/>
    <col min="5" max="6" width="19.125" style="5" customWidth="1"/>
    <col min="7" max="7" width="16.125" style="5" customWidth="1"/>
    <col min="8" max="10" width="19.125" style="5" customWidth="1"/>
    <col min="11" max="12" width="11" style="5"/>
    <col min="13" max="13" width="13.875" style="5" bestFit="1" customWidth="1"/>
    <col min="14" max="14" width="16" style="5" bestFit="1" customWidth="1"/>
    <col min="15" max="15" width="13.5" style="5" bestFit="1" customWidth="1"/>
    <col min="16" max="16" width="12.125" style="5" bestFit="1" customWidth="1"/>
    <col min="17" max="16384" width="11" style="5"/>
  </cols>
  <sheetData>
    <row r="1" spans="1:10" s="3" customFormat="1" ht="18" x14ac:dyDescent="0.2">
      <c r="A1" s="321" t="s">
        <v>25</v>
      </c>
      <c r="B1" s="321"/>
      <c r="C1" s="321"/>
      <c r="D1" s="321"/>
      <c r="E1" s="321"/>
      <c r="F1" s="321"/>
      <c r="G1" s="321"/>
      <c r="H1" s="321"/>
      <c r="I1" s="321"/>
      <c r="J1" s="321"/>
    </row>
    <row r="2" spans="1:10" ht="15" x14ac:dyDescent="0.2">
      <c r="A2" s="322" t="s">
        <v>4</v>
      </c>
      <c r="B2" s="322"/>
      <c r="C2" s="570"/>
      <c r="D2" s="570"/>
      <c r="E2" s="570"/>
      <c r="F2" s="323"/>
      <c r="G2" s="323"/>
      <c r="H2" s="323"/>
      <c r="I2" s="323"/>
      <c r="J2" s="323"/>
    </row>
    <row r="3" spans="1:10" s="4" customFormat="1" ht="15.75" thickBot="1" x14ac:dyDescent="0.25">
      <c r="A3" s="322"/>
      <c r="B3" s="322"/>
      <c r="C3" s="576" t="s">
        <v>48</v>
      </c>
      <c r="D3" s="576"/>
      <c r="E3" s="576"/>
      <c r="F3" s="322"/>
      <c r="G3" s="322"/>
      <c r="H3" s="322"/>
      <c r="I3" s="326"/>
      <c r="J3" s="286"/>
    </row>
    <row r="4" spans="1:10" ht="24" customHeight="1" x14ac:dyDescent="0.2">
      <c r="A4" s="283"/>
      <c r="B4" s="284"/>
      <c r="C4" s="582" t="s">
        <v>30</v>
      </c>
      <c r="D4" s="583"/>
      <c r="E4" s="584"/>
      <c r="F4" s="323"/>
      <c r="G4" s="323"/>
      <c r="H4" s="323"/>
      <c r="I4" s="286"/>
      <c r="J4" s="286"/>
    </row>
    <row r="5" spans="1:10" ht="24" customHeight="1" thickBot="1" x14ac:dyDescent="0.25">
      <c r="A5" s="285" t="s">
        <v>0</v>
      </c>
      <c r="B5" s="286"/>
      <c r="C5" s="287" t="s">
        <v>2</v>
      </c>
      <c r="D5" s="288" t="s">
        <v>3</v>
      </c>
      <c r="E5" s="289" t="s">
        <v>1</v>
      </c>
      <c r="F5" s="323"/>
      <c r="G5" s="336" t="s">
        <v>111</v>
      </c>
      <c r="H5" s="332"/>
      <c r="I5" s="333"/>
      <c r="J5" s="323"/>
    </row>
    <row r="6" spans="1:10" ht="24" customHeight="1" x14ac:dyDescent="0.2">
      <c r="A6" s="290" t="s">
        <v>5</v>
      </c>
      <c r="B6" s="291" t="s">
        <v>46</v>
      </c>
      <c r="C6" s="292">
        <v>80</v>
      </c>
      <c r="D6" s="293"/>
      <c r="E6" s="294">
        <v>0.1</v>
      </c>
      <c r="F6" s="323"/>
      <c r="G6" s="268">
        <v>0.1</v>
      </c>
      <c r="H6" s="334" t="s">
        <v>110</v>
      </c>
      <c r="I6" s="335"/>
      <c r="J6" s="323"/>
    </row>
    <row r="7" spans="1:10" ht="24" customHeight="1" thickBot="1" x14ac:dyDescent="0.25">
      <c r="A7" s="295" t="s">
        <v>5</v>
      </c>
      <c r="B7" s="296" t="s">
        <v>47</v>
      </c>
      <c r="C7" s="297">
        <v>1</v>
      </c>
      <c r="D7" s="298"/>
      <c r="E7" s="299">
        <v>0.1</v>
      </c>
      <c r="F7" s="323"/>
      <c r="G7" s="323"/>
      <c r="H7" s="323"/>
      <c r="I7" s="286"/>
      <c r="J7" s="323"/>
    </row>
    <row r="8" spans="1:10" ht="24" customHeight="1" x14ac:dyDescent="0.2">
      <c r="A8" s="290" t="s">
        <v>6</v>
      </c>
      <c r="B8" s="300" t="s">
        <v>7</v>
      </c>
      <c r="C8" s="301"/>
      <c r="D8" s="302">
        <v>150</v>
      </c>
      <c r="E8" s="303">
        <v>30</v>
      </c>
      <c r="F8" s="323"/>
      <c r="G8" s="323"/>
      <c r="H8" s="323"/>
      <c r="I8" s="325"/>
      <c r="J8" s="323"/>
    </row>
    <row r="9" spans="1:10" ht="24" customHeight="1" x14ac:dyDescent="0.2">
      <c r="A9" s="285"/>
      <c r="B9" s="304" t="s">
        <v>8</v>
      </c>
      <c r="C9" s="305"/>
      <c r="D9" s="306">
        <v>200</v>
      </c>
      <c r="E9" s="307">
        <v>70</v>
      </c>
      <c r="F9" s="323"/>
      <c r="G9" s="323"/>
      <c r="H9" s="323"/>
      <c r="I9" s="325"/>
      <c r="J9" s="323"/>
    </row>
    <row r="10" spans="1:10" ht="24" customHeight="1" thickBot="1" x14ac:dyDescent="0.25">
      <c r="A10" s="285"/>
      <c r="B10" s="308" t="s">
        <v>73</v>
      </c>
      <c r="C10" s="309"/>
      <c r="D10" s="310">
        <v>250</v>
      </c>
      <c r="E10" s="311">
        <v>60</v>
      </c>
      <c r="F10" s="323"/>
      <c r="G10" s="323"/>
      <c r="H10" s="323"/>
      <c r="I10" s="325"/>
      <c r="J10" s="323"/>
    </row>
    <row r="11" spans="1:10" ht="24" customHeight="1" x14ac:dyDescent="0.2">
      <c r="A11" s="290" t="s">
        <v>9</v>
      </c>
      <c r="B11" s="300" t="s">
        <v>10</v>
      </c>
      <c r="C11" s="301"/>
      <c r="D11" s="312">
        <v>40</v>
      </c>
      <c r="E11" s="303">
        <v>6</v>
      </c>
      <c r="F11" s="323"/>
      <c r="G11" s="323"/>
      <c r="H11" s="323"/>
      <c r="I11" s="325"/>
      <c r="J11" s="323"/>
    </row>
    <row r="12" spans="1:10" ht="24" customHeight="1" x14ac:dyDescent="0.2">
      <c r="A12" s="285"/>
      <c r="B12" s="308" t="s">
        <v>11</v>
      </c>
      <c r="C12" s="305"/>
      <c r="D12" s="306">
        <v>0</v>
      </c>
      <c r="E12" s="307">
        <v>10</v>
      </c>
      <c r="F12" s="323"/>
      <c r="G12" s="323"/>
      <c r="H12" s="323"/>
      <c r="I12" s="325"/>
      <c r="J12" s="323"/>
    </row>
    <row r="13" spans="1:10" ht="24" customHeight="1" thickBot="1" x14ac:dyDescent="0.25">
      <c r="A13" s="313"/>
      <c r="B13" s="314" t="s">
        <v>12</v>
      </c>
      <c r="C13" s="315"/>
      <c r="D13" s="316">
        <v>7</v>
      </c>
      <c r="E13" s="317">
        <v>2</v>
      </c>
      <c r="F13" s="323"/>
      <c r="G13" s="323"/>
      <c r="H13" s="323"/>
      <c r="I13" s="325"/>
      <c r="J13" s="323"/>
    </row>
    <row r="14" spans="1:10" ht="24" customHeight="1" x14ac:dyDescent="0.2">
      <c r="A14" s="571" t="s">
        <v>18</v>
      </c>
      <c r="B14" s="300" t="s">
        <v>13</v>
      </c>
      <c r="C14" s="301"/>
      <c r="D14" s="312">
        <v>80</v>
      </c>
      <c r="E14" s="303">
        <v>100</v>
      </c>
      <c r="F14" s="323"/>
      <c r="G14" s="323"/>
      <c r="H14" s="323"/>
      <c r="I14" s="325"/>
      <c r="J14" s="323"/>
    </row>
    <row r="15" spans="1:10" ht="24" customHeight="1" x14ac:dyDescent="0.2">
      <c r="A15" s="572"/>
      <c r="B15" s="308" t="s">
        <v>108</v>
      </c>
      <c r="C15" s="318"/>
      <c r="D15" s="319">
        <v>50</v>
      </c>
      <c r="E15" s="320">
        <v>500</v>
      </c>
      <c r="F15" s="323"/>
      <c r="G15" s="323"/>
      <c r="H15" s="323"/>
      <c r="I15" s="325"/>
      <c r="J15" s="323"/>
    </row>
    <row r="16" spans="1:10" ht="24" customHeight="1" x14ac:dyDescent="0.2">
      <c r="A16" s="572"/>
      <c r="B16" s="308" t="s">
        <v>14</v>
      </c>
      <c r="C16" s="305"/>
      <c r="D16" s="306">
        <v>80</v>
      </c>
      <c r="E16" s="307">
        <v>300</v>
      </c>
      <c r="F16" s="323"/>
      <c r="G16" s="323"/>
      <c r="H16" s="323"/>
      <c r="I16" s="325"/>
      <c r="J16" s="323"/>
    </row>
    <row r="17" spans="1:10" ht="24" customHeight="1" x14ac:dyDescent="0.2">
      <c r="A17" s="572"/>
      <c r="B17" s="308" t="s">
        <v>15</v>
      </c>
      <c r="C17" s="305"/>
      <c r="D17" s="306">
        <v>150</v>
      </c>
      <c r="E17" s="307">
        <v>750</v>
      </c>
      <c r="F17" s="323"/>
      <c r="G17" s="323"/>
      <c r="H17" s="323"/>
      <c r="I17" s="325"/>
      <c r="J17" s="323"/>
    </row>
    <row r="18" spans="1:10" ht="24" customHeight="1" thickBot="1" x14ac:dyDescent="0.25">
      <c r="A18" s="573"/>
      <c r="B18" s="314" t="s">
        <v>16</v>
      </c>
      <c r="C18" s="315"/>
      <c r="D18" s="316">
        <v>500</v>
      </c>
      <c r="E18" s="317">
        <v>0</v>
      </c>
      <c r="F18" s="323"/>
      <c r="G18" s="323"/>
      <c r="H18" s="323"/>
      <c r="I18" s="325"/>
      <c r="J18" s="323"/>
    </row>
    <row r="19" spans="1:10" ht="22.5" customHeight="1" x14ac:dyDescent="0.2">
      <c r="A19" s="286"/>
      <c r="B19" s="308"/>
      <c r="C19" s="286"/>
      <c r="D19" s="286"/>
      <c r="E19" s="286"/>
      <c r="F19" s="323"/>
      <c r="G19" s="323"/>
      <c r="H19" s="323"/>
      <c r="I19" s="323"/>
      <c r="J19" s="323"/>
    </row>
    <row r="20" spans="1:10" s="1" customFormat="1" ht="20.25" customHeight="1" thickBot="1" x14ac:dyDescent="0.25">
      <c r="A20" s="286"/>
      <c r="B20" s="286"/>
      <c r="C20" s="585"/>
      <c r="D20" s="585"/>
      <c r="E20" s="585"/>
      <c r="F20" s="585"/>
      <c r="G20" s="585"/>
      <c r="H20" s="585"/>
      <c r="I20" s="585"/>
      <c r="J20" s="585"/>
    </row>
    <row r="21" spans="1:10" ht="20.25" customHeight="1" thickBot="1" x14ac:dyDescent="0.25">
      <c r="A21" s="286"/>
      <c r="B21" s="286"/>
      <c r="C21" s="577" t="s">
        <v>49</v>
      </c>
      <c r="D21" s="578"/>
      <c r="E21" s="578"/>
      <c r="F21" s="578"/>
      <c r="G21" s="578"/>
      <c r="H21" s="578"/>
      <c r="I21" s="578"/>
      <c r="J21" s="579"/>
    </row>
    <row r="22" spans="1:10" s="2" customFormat="1" ht="22.5" customHeight="1" thickBot="1" x14ac:dyDescent="0.25">
      <c r="A22" s="286"/>
      <c r="B22" s="286"/>
      <c r="C22" s="574" t="s">
        <v>2</v>
      </c>
      <c r="D22" s="575"/>
      <c r="E22" s="574" t="s">
        <v>3</v>
      </c>
      <c r="F22" s="575"/>
      <c r="G22" s="574" t="s">
        <v>22</v>
      </c>
      <c r="H22" s="575"/>
      <c r="I22" s="580" t="s">
        <v>23</v>
      </c>
      <c r="J22" s="581"/>
    </row>
    <row r="23" spans="1:10" s="2" customFormat="1" ht="22.5" customHeight="1" x14ac:dyDescent="0.2">
      <c r="A23" s="285" t="s">
        <v>42</v>
      </c>
      <c r="B23" s="286" t="s">
        <v>43</v>
      </c>
      <c r="C23" s="20">
        <v>0</v>
      </c>
      <c r="D23" s="21">
        <v>0</v>
      </c>
      <c r="E23" s="20">
        <v>0</v>
      </c>
      <c r="F23" s="21">
        <v>0</v>
      </c>
      <c r="G23" s="20">
        <v>0</v>
      </c>
      <c r="H23" s="21">
        <v>0</v>
      </c>
      <c r="I23" s="20">
        <v>0</v>
      </c>
      <c r="J23" s="21">
        <v>0</v>
      </c>
    </row>
    <row r="24" spans="1:10" s="2" customFormat="1" ht="22.5" customHeight="1" x14ac:dyDescent="0.2">
      <c r="A24" s="285" t="s">
        <v>42</v>
      </c>
      <c r="B24" s="286" t="s">
        <v>74</v>
      </c>
      <c r="C24" s="20">
        <v>0.2</v>
      </c>
      <c r="D24" s="21">
        <v>0.4</v>
      </c>
      <c r="E24" s="20">
        <v>0.1</v>
      </c>
      <c r="F24" s="21">
        <v>0.25</v>
      </c>
      <c r="G24" s="20">
        <v>0.15</v>
      </c>
      <c r="H24" s="21">
        <v>0.35</v>
      </c>
      <c r="I24" s="20">
        <v>0.15</v>
      </c>
      <c r="J24" s="21">
        <v>0.35</v>
      </c>
    </row>
    <row r="25" spans="1:10" s="2" customFormat="1" ht="22.5" customHeight="1" x14ac:dyDescent="0.2">
      <c r="A25" s="285" t="s">
        <v>42</v>
      </c>
      <c r="B25" s="286" t="s">
        <v>75</v>
      </c>
      <c r="C25" s="20">
        <v>0.3</v>
      </c>
      <c r="D25" s="21">
        <v>0.5</v>
      </c>
      <c r="E25" s="20">
        <v>0.15</v>
      </c>
      <c r="F25" s="21">
        <v>0.3</v>
      </c>
      <c r="G25" s="20">
        <v>0.25</v>
      </c>
      <c r="H25" s="21">
        <v>0.4</v>
      </c>
      <c r="I25" s="20">
        <v>0.25</v>
      </c>
      <c r="J25" s="21">
        <v>0.4</v>
      </c>
    </row>
    <row r="26" spans="1:10" s="2" customFormat="1" ht="22.5" customHeight="1" x14ac:dyDescent="0.2">
      <c r="A26" s="285" t="s">
        <v>42</v>
      </c>
      <c r="B26" s="286" t="s">
        <v>76</v>
      </c>
      <c r="C26" s="20">
        <v>0.3</v>
      </c>
      <c r="D26" s="21">
        <v>0.65</v>
      </c>
      <c r="E26" s="20">
        <v>0.2</v>
      </c>
      <c r="F26" s="21">
        <v>0.45</v>
      </c>
      <c r="G26" s="20">
        <v>0.3</v>
      </c>
      <c r="H26" s="21">
        <v>0.6</v>
      </c>
      <c r="I26" s="20">
        <v>0.3</v>
      </c>
      <c r="J26" s="21">
        <v>0.6</v>
      </c>
    </row>
    <row r="27" spans="1:10" s="2" customFormat="1" ht="22.5" customHeight="1" thickBot="1" x14ac:dyDescent="0.25">
      <c r="A27" s="313" t="s">
        <v>42</v>
      </c>
      <c r="B27" s="324" t="s">
        <v>77</v>
      </c>
      <c r="C27" s="22">
        <v>0.45</v>
      </c>
      <c r="D27" s="23">
        <v>0.85</v>
      </c>
      <c r="E27" s="22">
        <v>0.3</v>
      </c>
      <c r="F27" s="23">
        <v>0.65</v>
      </c>
      <c r="G27" s="22">
        <v>0.45</v>
      </c>
      <c r="H27" s="23">
        <v>0.8</v>
      </c>
      <c r="I27" s="22">
        <v>0.45</v>
      </c>
      <c r="J27" s="23">
        <v>0.8</v>
      </c>
    </row>
    <row r="28" spans="1:10" s="2" customFormat="1" ht="22.5" customHeight="1" x14ac:dyDescent="0.2">
      <c r="A28" s="286"/>
      <c r="B28" s="286"/>
      <c r="C28" s="286"/>
      <c r="D28" s="286"/>
      <c r="E28" s="286"/>
      <c r="F28" s="286"/>
      <c r="G28" s="286"/>
      <c r="H28" s="286"/>
      <c r="I28" s="286"/>
      <c r="J28" s="286"/>
    </row>
    <row r="29" spans="1:10" ht="29.25" customHeight="1" x14ac:dyDescent="0.2">
      <c r="A29" s="321" t="s">
        <v>26</v>
      </c>
      <c r="B29" s="323"/>
      <c r="C29" s="323"/>
      <c r="D29" s="323"/>
      <c r="E29" s="323"/>
      <c r="F29" s="323"/>
      <c r="G29" s="323"/>
      <c r="H29" s="323"/>
      <c r="I29" s="323"/>
      <c r="J29" s="323"/>
    </row>
    <row r="30" spans="1:10" ht="18" customHeight="1" x14ac:dyDescent="0.2">
      <c r="A30" s="322" t="s">
        <v>4</v>
      </c>
      <c r="B30" s="323"/>
      <c r="C30" s="323"/>
      <c r="D30" s="323"/>
      <c r="E30" s="323"/>
      <c r="F30" s="323"/>
      <c r="G30" s="323"/>
      <c r="H30" s="323"/>
      <c r="I30" s="323"/>
      <c r="J30" s="323"/>
    </row>
    <row r="31" spans="1:10" ht="18" customHeight="1" x14ac:dyDescent="0.2">
      <c r="A31" s="322"/>
      <c r="B31" s="323"/>
      <c r="C31" s="570"/>
      <c r="D31" s="570"/>
      <c r="E31" s="323"/>
      <c r="F31" s="323"/>
      <c r="G31" s="323"/>
      <c r="H31" s="323"/>
      <c r="I31" s="323"/>
      <c r="J31" s="323"/>
    </row>
    <row r="32" spans="1:10" ht="18" customHeight="1" thickBot="1" x14ac:dyDescent="0.25">
      <c r="A32" s="323"/>
      <c r="B32" s="323"/>
      <c r="C32" s="576" t="s">
        <v>48</v>
      </c>
      <c r="D32" s="576"/>
      <c r="E32" s="323"/>
      <c r="F32" s="323"/>
      <c r="G32" s="323"/>
      <c r="H32" s="323"/>
      <c r="I32" s="323"/>
      <c r="J32" s="323"/>
    </row>
    <row r="33" spans="1:10" ht="58.5" customHeight="1" x14ac:dyDescent="0.2">
      <c r="A33" s="283"/>
      <c r="B33" s="284"/>
      <c r="C33" s="38" t="s">
        <v>50</v>
      </c>
      <c r="D33" s="136" t="s">
        <v>50</v>
      </c>
      <c r="E33" s="323"/>
      <c r="F33" s="323"/>
      <c r="G33" s="323"/>
      <c r="H33" s="323"/>
      <c r="I33" s="323"/>
      <c r="J33" s="323"/>
    </row>
    <row r="34" spans="1:10" ht="29.25" customHeight="1" x14ac:dyDescent="0.2">
      <c r="A34" s="285"/>
      <c r="B34" s="286"/>
      <c r="C34" s="37" t="s">
        <v>19</v>
      </c>
      <c r="D34" s="137" t="s">
        <v>1</v>
      </c>
      <c r="E34" s="323"/>
      <c r="F34" s="323"/>
      <c r="G34" s="323"/>
      <c r="H34" s="323"/>
      <c r="I34" s="323"/>
      <c r="J34" s="323"/>
    </row>
    <row r="35" spans="1:10" ht="29.25" customHeight="1" thickBot="1" x14ac:dyDescent="0.25">
      <c r="A35" s="285" t="s">
        <v>0</v>
      </c>
      <c r="B35" s="286"/>
      <c r="C35" s="24" t="s">
        <v>27</v>
      </c>
      <c r="D35" s="138" t="s">
        <v>27</v>
      </c>
      <c r="E35" s="323"/>
      <c r="F35" s="323"/>
      <c r="G35" s="323"/>
      <c r="H35" s="323"/>
      <c r="I35" s="323"/>
      <c r="J35" s="323"/>
    </row>
    <row r="36" spans="1:10" ht="29.25" customHeight="1" thickBot="1" x14ac:dyDescent="0.25">
      <c r="A36" s="327" t="s">
        <v>5</v>
      </c>
      <c r="B36" s="328" t="s">
        <v>17</v>
      </c>
      <c r="C36" s="25">
        <v>40</v>
      </c>
      <c r="D36" s="139"/>
      <c r="E36" s="323"/>
      <c r="F36" s="323"/>
      <c r="G36" s="323"/>
      <c r="H36" s="323"/>
      <c r="I36" s="323"/>
      <c r="J36" s="323"/>
    </row>
    <row r="37" spans="1:10" ht="29.25" customHeight="1" x14ac:dyDescent="0.2">
      <c r="A37" s="290" t="s">
        <v>6</v>
      </c>
      <c r="B37" s="300" t="s">
        <v>7</v>
      </c>
      <c r="C37" s="26">
        <v>100</v>
      </c>
      <c r="D37" s="140">
        <v>50</v>
      </c>
      <c r="E37" s="323"/>
      <c r="F37" s="323"/>
      <c r="G37" s="323"/>
      <c r="H37" s="323"/>
      <c r="I37" s="323"/>
      <c r="J37" s="323"/>
    </row>
    <row r="38" spans="1:10" ht="29.25" customHeight="1" thickBot="1" x14ac:dyDescent="0.25">
      <c r="A38" s="313"/>
      <c r="B38" s="314" t="s">
        <v>8</v>
      </c>
      <c r="C38" s="27">
        <v>100</v>
      </c>
      <c r="D38" s="141">
        <v>150</v>
      </c>
      <c r="E38" s="323"/>
      <c r="F38" s="323"/>
      <c r="G38" s="323"/>
      <c r="H38" s="323"/>
      <c r="I38" s="323"/>
      <c r="J38" s="323"/>
    </row>
    <row r="39" spans="1:10" ht="29.25" customHeight="1" x14ac:dyDescent="0.2">
      <c r="A39" s="290" t="s">
        <v>9</v>
      </c>
      <c r="B39" s="300" t="s">
        <v>10</v>
      </c>
      <c r="C39" s="40">
        <v>5</v>
      </c>
      <c r="D39" s="140">
        <v>5</v>
      </c>
      <c r="E39" s="323"/>
      <c r="F39" s="323"/>
      <c r="G39" s="323"/>
      <c r="H39" s="323"/>
      <c r="I39" s="323"/>
      <c r="J39" s="323"/>
    </row>
    <row r="40" spans="1:10" ht="29.25" customHeight="1" x14ac:dyDescent="0.2">
      <c r="A40" s="329"/>
      <c r="B40" s="304" t="s">
        <v>51</v>
      </c>
      <c r="C40" s="41">
        <v>5</v>
      </c>
      <c r="D40" s="142">
        <v>5</v>
      </c>
      <c r="E40" s="323"/>
      <c r="F40" s="323"/>
      <c r="G40" s="323"/>
      <c r="H40" s="323"/>
      <c r="I40" s="323"/>
      <c r="J40" s="323"/>
    </row>
    <row r="41" spans="1:10" ht="29.25" customHeight="1" thickBot="1" x14ac:dyDescent="0.25">
      <c r="A41" s="330"/>
      <c r="B41" s="331" t="s">
        <v>12</v>
      </c>
      <c r="C41" s="39">
        <v>5</v>
      </c>
      <c r="D41" s="143">
        <v>10</v>
      </c>
      <c r="E41" s="323"/>
      <c r="F41" s="323"/>
      <c r="G41" s="323"/>
      <c r="H41" s="323"/>
      <c r="I41" s="323"/>
      <c r="J41" s="323"/>
    </row>
    <row r="42" spans="1:10" ht="29.25" customHeight="1" x14ac:dyDescent="0.2">
      <c r="A42" s="571" t="s">
        <v>31</v>
      </c>
      <c r="B42" s="300" t="s">
        <v>13</v>
      </c>
      <c r="C42" s="26">
        <v>100</v>
      </c>
      <c r="D42" s="140">
        <v>150</v>
      </c>
      <c r="E42" s="323"/>
      <c r="F42" s="323"/>
      <c r="G42" s="323"/>
      <c r="H42" s="323"/>
      <c r="I42" s="323"/>
      <c r="J42" s="323"/>
    </row>
    <row r="43" spans="1:10" ht="29.25" customHeight="1" x14ac:dyDescent="0.2">
      <c r="A43" s="572"/>
      <c r="B43" s="308" t="s">
        <v>14</v>
      </c>
      <c r="C43" s="28">
        <v>150</v>
      </c>
      <c r="D43" s="142">
        <v>400</v>
      </c>
      <c r="E43" s="323"/>
      <c r="F43" s="323"/>
      <c r="G43" s="323"/>
      <c r="H43" s="323"/>
      <c r="I43" s="323"/>
      <c r="J43" s="323"/>
    </row>
    <row r="44" spans="1:10" ht="29.25" customHeight="1" thickBot="1" x14ac:dyDescent="0.25">
      <c r="A44" s="573"/>
      <c r="B44" s="314" t="s">
        <v>15</v>
      </c>
      <c r="C44" s="27">
        <v>400</v>
      </c>
      <c r="D44" s="153"/>
      <c r="E44" s="323"/>
      <c r="F44" s="323"/>
      <c r="G44" s="323"/>
      <c r="H44" s="323"/>
      <c r="I44" s="323"/>
      <c r="J44" s="323"/>
    </row>
    <row r="45" spans="1:10" s="2" customFormat="1" ht="22.5" customHeight="1" x14ac:dyDescent="0.2">
      <c r="A45" s="286"/>
      <c r="B45" s="286"/>
      <c r="C45" s="286"/>
      <c r="D45" s="286"/>
      <c r="E45" s="286"/>
      <c r="F45" s="286"/>
      <c r="G45" s="286"/>
      <c r="H45" s="286"/>
      <c r="I45" s="286"/>
      <c r="J45" s="286"/>
    </row>
    <row r="46" spans="1:10" s="2" customFormat="1" ht="22.5" customHeight="1" x14ac:dyDescent="0.2">
      <c r="A46" s="339" t="s">
        <v>147</v>
      </c>
      <c r="B46" s="286"/>
      <c r="C46" s="286"/>
      <c r="D46" s="286"/>
      <c r="E46" s="286"/>
      <c r="F46" s="286"/>
      <c r="G46" s="286"/>
      <c r="H46" s="286"/>
      <c r="I46" s="286"/>
      <c r="J46" s="286"/>
    </row>
    <row r="47" spans="1:10" s="2" customFormat="1" ht="22.5" customHeight="1" thickBot="1" x14ac:dyDescent="0.25">
      <c r="A47" s="2" t="s">
        <v>0</v>
      </c>
      <c r="E47" s="2" t="s">
        <v>160</v>
      </c>
      <c r="H47" s="2" t="s">
        <v>159</v>
      </c>
    </row>
    <row r="48" spans="1:10" s="2" customFormat="1" ht="22.5" customHeight="1" thickBot="1" x14ac:dyDescent="0.25">
      <c r="A48" s="490" t="s">
        <v>17</v>
      </c>
      <c r="B48" s="491"/>
      <c r="C48" s="492"/>
      <c r="E48" s="2">
        <v>2.5</v>
      </c>
    </row>
    <row r="49" spans="1:8" s="2" customFormat="1" ht="22.5" customHeight="1" x14ac:dyDescent="0.2">
      <c r="A49" s="493" t="s">
        <v>7</v>
      </c>
      <c r="B49" s="494"/>
      <c r="C49" s="495"/>
      <c r="E49" s="2">
        <v>7.4</v>
      </c>
      <c r="F49" s="2" t="s">
        <v>154</v>
      </c>
      <c r="H49" s="2">
        <v>4</v>
      </c>
    </row>
    <row r="50" spans="1:8" s="2" customFormat="1" ht="22.5" customHeight="1" x14ac:dyDescent="0.2">
      <c r="A50" s="496" t="s">
        <v>8</v>
      </c>
      <c r="B50" s="497"/>
      <c r="C50" s="498"/>
      <c r="E50" s="2">
        <v>4.3</v>
      </c>
      <c r="F50" s="2" t="s">
        <v>155</v>
      </c>
      <c r="H50" s="2">
        <v>4</v>
      </c>
    </row>
    <row r="51" spans="1:8" s="2" customFormat="1" ht="22.5" customHeight="1" thickBot="1" x14ac:dyDescent="0.25">
      <c r="A51" s="499" t="s">
        <v>88</v>
      </c>
      <c r="B51" s="500"/>
      <c r="C51" s="501"/>
      <c r="E51" s="2">
        <v>6.2</v>
      </c>
      <c r="F51" s="2" t="s">
        <v>153</v>
      </c>
      <c r="H51" s="2">
        <v>4</v>
      </c>
    </row>
    <row r="52" spans="1:8" s="2" customFormat="1" ht="22.5" customHeight="1" x14ac:dyDescent="0.2">
      <c r="A52" s="493" t="s">
        <v>10</v>
      </c>
      <c r="B52" s="494"/>
      <c r="C52" s="495"/>
    </row>
    <row r="53" spans="1:8" s="2" customFormat="1" ht="22.5" customHeight="1" x14ac:dyDescent="0.2">
      <c r="A53" s="496" t="s">
        <v>11</v>
      </c>
      <c r="B53" s="497"/>
      <c r="C53" s="498"/>
    </row>
    <row r="54" spans="1:8" ht="15" customHeight="1" thickBot="1" x14ac:dyDescent="0.25">
      <c r="A54" s="499" t="s">
        <v>12</v>
      </c>
      <c r="B54" s="500"/>
      <c r="C54" s="501"/>
    </row>
    <row r="55" spans="1:8" x14ac:dyDescent="0.2">
      <c r="A55" s="493" t="s">
        <v>78</v>
      </c>
      <c r="B55" s="494"/>
      <c r="C55" s="495"/>
      <c r="E55" s="5">
        <v>3.6</v>
      </c>
      <c r="F55" s="5" t="s">
        <v>150</v>
      </c>
      <c r="H55" s="5">
        <v>2</v>
      </c>
    </row>
    <row r="56" spans="1:8" x14ac:dyDescent="0.2">
      <c r="A56" s="496" t="s">
        <v>89</v>
      </c>
      <c r="B56" s="497"/>
      <c r="C56" s="498"/>
      <c r="E56" s="5">
        <v>2.6</v>
      </c>
      <c r="F56" s="5" t="s">
        <v>151</v>
      </c>
      <c r="H56" s="5">
        <v>2</v>
      </c>
    </row>
    <row r="57" spans="1:8" x14ac:dyDescent="0.2">
      <c r="A57" s="496" t="s">
        <v>79</v>
      </c>
      <c r="B57" s="497"/>
      <c r="C57" s="498"/>
      <c r="E57" s="5">
        <v>1.3</v>
      </c>
      <c r="F57" s="5" t="s">
        <v>152</v>
      </c>
      <c r="H57" s="5">
        <v>2</v>
      </c>
    </row>
    <row r="58" spans="1:8" x14ac:dyDescent="0.2">
      <c r="A58" s="496" t="s">
        <v>29</v>
      </c>
      <c r="B58" s="497"/>
      <c r="C58" s="498"/>
      <c r="E58" s="5">
        <v>2</v>
      </c>
      <c r="F58" s="5" t="s">
        <v>148</v>
      </c>
      <c r="H58" s="5">
        <v>4</v>
      </c>
    </row>
    <row r="59" spans="1:8" ht="15" thickBot="1" x14ac:dyDescent="0.25">
      <c r="A59" s="499" t="s">
        <v>16</v>
      </c>
      <c r="B59" s="500"/>
      <c r="C59" s="501"/>
      <c r="E59" s="5">
        <v>1.6</v>
      </c>
      <c r="F59" s="5" t="s">
        <v>149</v>
      </c>
      <c r="H59" s="5">
        <v>2</v>
      </c>
    </row>
    <row r="62" spans="1:8" x14ac:dyDescent="0.2">
      <c r="B62" s="5" t="s">
        <v>165</v>
      </c>
      <c r="C62" s="5">
        <v>0</v>
      </c>
      <c r="D62" s="5" t="s">
        <v>161</v>
      </c>
    </row>
    <row r="63" spans="1:8" x14ac:dyDescent="0.2">
      <c r="A63" s="5" t="s">
        <v>161</v>
      </c>
      <c r="B63" s="5">
        <f>B69*$E$48</f>
        <v>125</v>
      </c>
      <c r="C63" s="5">
        <f>C69*$E$48</f>
        <v>250</v>
      </c>
      <c r="D63" s="5" t="s">
        <v>161</v>
      </c>
    </row>
    <row r="64" spans="1:8" x14ac:dyDescent="0.2">
      <c r="A64" s="5" t="s">
        <v>162</v>
      </c>
      <c r="B64" s="5">
        <f t="shared" ref="B64:C66" si="0">B70*$E$48</f>
        <v>375</v>
      </c>
      <c r="C64" s="5">
        <f t="shared" si="0"/>
        <v>750</v>
      </c>
      <c r="D64" s="5" t="s">
        <v>162</v>
      </c>
    </row>
    <row r="65" spans="1:4" x14ac:dyDescent="0.2">
      <c r="A65" s="5" t="s">
        <v>163</v>
      </c>
      <c r="B65" s="5">
        <f t="shared" si="0"/>
        <v>750</v>
      </c>
      <c r="C65" s="5">
        <f t="shared" si="0"/>
        <v>1500</v>
      </c>
      <c r="D65" s="5" t="s">
        <v>163</v>
      </c>
    </row>
    <row r="66" spans="1:4" x14ac:dyDescent="0.2">
      <c r="A66" s="5" t="s">
        <v>164</v>
      </c>
      <c r="B66" s="5">
        <f t="shared" si="0"/>
        <v>1500</v>
      </c>
      <c r="C66" s="5">
        <f t="shared" si="0"/>
        <v>3000</v>
      </c>
      <c r="D66" s="5" t="s">
        <v>164</v>
      </c>
    </row>
    <row r="67" spans="1:4" ht="20.25" customHeight="1" x14ac:dyDescent="0.2"/>
    <row r="68" spans="1:4" x14ac:dyDescent="0.2">
      <c r="B68" s="5" t="s">
        <v>166</v>
      </c>
    </row>
    <row r="69" spans="1:4" x14ac:dyDescent="0.2">
      <c r="A69" s="5" t="s">
        <v>161</v>
      </c>
      <c r="B69" s="5">
        <v>50</v>
      </c>
      <c r="C69" s="5">
        <v>100</v>
      </c>
    </row>
    <row r="70" spans="1:4" x14ac:dyDescent="0.2">
      <c r="A70" s="5" t="s">
        <v>162</v>
      </c>
      <c r="B70" s="5">
        <v>150</v>
      </c>
      <c r="C70" s="5">
        <v>300</v>
      </c>
    </row>
    <row r="71" spans="1:4" x14ac:dyDescent="0.2">
      <c r="A71" s="5" t="s">
        <v>163</v>
      </c>
      <c r="B71" s="5">
        <v>300</v>
      </c>
      <c r="C71" s="5">
        <v>600</v>
      </c>
    </row>
    <row r="72" spans="1:4" x14ac:dyDescent="0.2">
      <c r="A72" s="5" t="s">
        <v>164</v>
      </c>
      <c r="B72" s="5">
        <v>600</v>
      </c>
      <c r="C72" s="5">
        <v>1200</v>
      </c>
    </row>
  </sheetData>
  <sheetProtection algorithmName="SHA-512" hashValue="2Jny9bXmte/qmHoujzXemIUoIgH0+3Uhl+9Wzs81VlEJb2awFBSmTdPNfrKyj9KGp9/mkbgeuwzfNsUkFX5alg==" saltValue="cs4/nid2Sby/bUUaRvSXkA==" spinCount="100000" sheet="1" formatCells="0" formatColumns="0" formatRows="0" insertColumns="0" insertRows="0" insertHyperlinks="0" deleteColumns="0" deleteRows="0" sort="0" autoFilter="0" pivotTables="0"/>
  <mergeCells count="25">
    <mergeCell ref="G22:H22"/>
    <mergeCell ref="C21:J21"/>
    <mergeCell ref="I22:J22"/>
    <mergeCell ref="A14:A18"/>
    <mergeCell ref="C3:E3"/>
    <mergeCell ref="C4:E4"/>
    <mergeCell ref="C20:J20"/>
    <mergeCell ref="C2:E2"/>
    <mergeCell ref="C31:D31"/>
    <mergeCell ref="A42:A44"/>
    <mergeCell ref="C22:D22"/>
    <mergeCell ref="E22:F22"/>
    <mergeCell ref="C32:D32"/>
    <mergeCell ref="A48:C48"/>
    <mergeCell ref="A49:C49"/>
    <mergeCell ref="A50:C50"/>
    <mergeCell ref="A51:C51"/>
    <mergeCell ref="A52:C52"/>
    <mergeCell ref="A58:C58"/>
    <mergeCell ref="A59:C59"/>
    <mergeCell ref="A53:C53"/>
    <mergeCell ref="A54:C54"/>
    <mergeCell ref="A55:C55"/>
    <mergeCell ref="A56:C56"/>
    <mergeCell ref="A57:C57"/>
  </mergeCells>
  <pageMargins left="0.7" right="0.7" top="0.78740157499999996" bottom="0.78740157499999996" header="0.3" footer="0.3"/>
  <pageSetup paperSize="8" scale="6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PP-Formular</vt:lpstr>
      <vt:lpstr>Berechnungen</vt:lpstr>
      <vt:lpstr>Bedarfswerte</vt:lpstr>
      <vt:lpstr>Berechnungen!Druckbereich</vt:lpstr>
      <vt:lpstr>'PP-Formular'!Druckbereich</vt:lpstr>
      <vt:lpstr>Berechnungen!Print_Area</vt:lpstr>
    </vt:vector>
  </TitlesOfParts>
  <Company>Stadt Winterthur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Coray Sandra</dc:creator>
  <cp:lastModifiedBy>Senn Cornelia</cp:lastModifiedBy>
  <cp:lastPrinted>2020-08-31T07:44:45Z</cp:lastPrinted>
  <dcterms:created xsi:type="dcterms:W3CDTF">2012-11-23T12:22:48Z</dcterms:created>
  <dcterms:modified xsi:type="dcterms:W3CDTF">2025-03-11T12:31:03Z</dcterms:modified>
</cp:coreProperties>
</file>