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tapa1\Desktop\Web-Unterlagen Kitaaufsicht\"/>
    </mc:Choice>
  </mc:AlternateContent>
  <xr:revisionPtr revIDLastSave="0" documentId="13_ncr:1_{9223178A-A8A2-44C4-A77E-428092C056AD}" xr6:coauthVersionLast="47" xr6:coauthVersionMax="47" xr10:uidLastSave="{00000000-0000-0000-0000-000000000000}"/>
  <bookViews>
    <workbookView xWindow="-120" yWindow="-120" windowWidth="29040" windowHeight="17520" tabRatio="713" xr2:uid="{00000000-000D-0000-FFFF-FFFF00000000}"/>
  </bookViews>
  <sheets>
    <sheet name="Vorlage_Bilanz" sheetId="10" r:id="rId1"/>
    <sheet name="Vorlage_Erfolgsrechnung" sheetId="9" r:id="rId2"/>
    <sheet name="Vorlage_Kostenrechnung" sheetId="8" r:id="rId3"/>
    <sheet name="Muster_Kontenrahmen" sheetId="5" r:id="rId4"/>
    <sheet name="Muster_Bilanz" sheetId="4" r:id="rId5"/>
    <sheet name="Muster_Erfolgsrechnung" sheetId="3" r:id="rId6"/>
    <sheet name="Muster_Kostenrechnung" sheetId="7" r:id="rId7"/>
  </sheets>
  <definedNames>
    <definedName name="_xlnm.Print_Area" localSheetId="4">Muster_Bilanz!#REF!</definedName>
    <definedName name="_xlnm.Print_Area" localSheetId="5">Muster_Erfolgsrechnung!$B$1:$J$58</definedName>
    <definedName name="_xlnm.Print_Area" localSheetId="3">Muster_Kontenrahmen!$B$1:$D$101</definedName>
    <definedName name="_xlnm.Print_Area" localSheetId="0">Vorlage_Bilanz!#REF!</definedName>
    <definedName name="_xlnm.Print_Area" localSheetId="1">Vorlage_Erfolgsrechnung!$B$1:$J$58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7" i="10" l="1"/>
  <c r="H17" i="10"/>
  <c r="D12" i="10"/>
  <c r="C12" i="10"/>
  <c r="I11" i="10"/>
  <c r="H11" i="10"/>
  <c r="C4" i="10"/>
  <c r="I4" i="10"/>
  <c r="H4" i="10"/>
  <c r="D4" i="10"/>
  <c r="D3" i="10" s="1"/>
  <c r="G51" i="9"/>
  <c r="E51" i="9"/>
  <c r="G47" i="9"/>
  <c r="E47" i="9"/>
  <c r="G46" i="9"/>
  <c r="E46" i="9"/>
  <c r="G45" i="9"/>
  <c r="E45" i="9"/>
  <c r="G44" i="9"/>
  <c r="E44" i="9"/>
  <c r="G38" i="9"/>
  <c r="E38" i="9"/>
  <c r="G37" i="9"/>
  <c r="E37" i="9"/>
  <c r="G36" i="9"/>
  <c r="E36" i="9"/>
  <c r="G35" i="9"/>
  <c r="E35" i="9"/>
  <c r="G34" i="9"/>
  <c r="E34" i="9"/>
  <c r="G33" i="9"/>
  <c r="E33" i="9"/>
  <c r="G32" i="9"/>
  <c r="E32" i="9"/>
  <c r="F31" i="9"/>
  <c r="D31" i="9"/>
  <c r="C31" i="9"/>
  <c r="G30" i="9"/>
  <c r="E30" i="9"/>
  <c r="G29" i="9"/>
  <c r="E29" i="9"/>
  <c r="G28" i="9"/>
  <c r="E28" i="9"/>
  <c r="F27" i="9"/>
  <c r="D27" i="9"/>
  <c r="C27" i="9"/>
  <c r="F26" i="9"/>
  <c r="D26" i="9"/>
  <c r="C26" i="9"/>
  <c r="G26" i="9" s="1"/>
  <c r="G24" i="9"/>
  <c r="E24" i="9"/>
  <c r="G23" i="9"/>
  <c r="E23" i="9"/>
  <c r="G22" i="9"/>
  <c r="E22" i="9"/>
  <c r="F21" i="9"/>
  <c r="D21" i="9"/>
  <c r="C21" i="9"/>
  <c r="G21" i="9" s="1"/>
  <c r="G19" i="9"/>
  <c r="E19" i="9"/>
  <c r="G18" i="9"/>
  <c r="E18" i="9"/>
  <c r="G17" i="9"/>
  <c r="E17" i="9"/>
  <c r="G16" i="9"/>
  <c r="E16" i="9"/>
  <c r="G15" i="9"/>
  <c r="E15" i="9"/>
  <c r="G14" i="9"/>
  <c r="E14" i="9"/>
  <c r="F13" i="9"/>
  <c r="D13" i="9"/>
  <c r="D40" i="9" s="1"/>
  <c r="C13" i="9"/>
  <c r="C40" i="9" s="1"/>
  <c r="G11" i="9"/>
  <c r="E11" i="9"/>
  <c r="G10" i="9"/>
  <c r="E10" i="9"/>
  <c r="G9" i="9"/>
  <c r="E9" i="9"/>
  <c r="G8" i="9"/>
  <c r="E8" i="9"/>
  <c r="G7" i="9"/>
  <c r="E7" i="9"/>
  <c r="G6" i="9"/>
  <c r="E6" i="9"/>
  <c r="F5" i="9"/>
  <c r="D5" i="9"/>
  <c r="C5" i="9"/>
  <c r="E5" i="9" s="1"/>
  <c r="G40" i="3"/>
  <c r="H13" i="3"/>
  <c r="G53" i="3"/>
  <c r="G51" i="3"/>
  <c r="E51" i="3"/>
  <c r="G49" i="3"/>
  <c r="D49" i="3"/>
  <c r="E49" i="3" s="1"/>
  <c r="G45" i="3"/>
  <c r="G46" i="3"/>
  <c r="G47" i="3"/>
  <c r="G44" i="3"/>
  <c r="E45" i="3"/>
  <c r="E46" i="3"/>
  <c r="E47" i="3"/>
  <c r="E44" i="3"/>
  <c r="G42" i="3"/>
  <c r="D42" i="3"/>
  <c r="E42" i="3" s="1"/>
  <c r="H31" i="3"/>
  <c r="D31" i="3"/>
  <c r="E40" i="3"/>
  <c r="D40" i="3"/>
  <c r="G34" i="3"/>
  <c r="G35" i="3"/>
  <c r="G36" i="3"/>
  <c r="G37" i="3"/>
  <c r="G38" i="3"/>
  <c r="G33" i="3"/>
  <c r="G32" i="3"/>
  <c r="G30" i="3"/>
  <c r="G29" i="3"/>
  <c r="G28" i="3"/>
  <c r="G31" i="3"/>
  <c r="E34" i="3"/>
  <c r="E35" i="3"/>
  <c r="E36" i="3"/>
  <c r="E37" i="3"/>
  <c r="E38" i="3"/>
  <c r="E33" i="3"/>
  <c r="E32" i="3"/>
  <c r="E30" i="3"/>
  <c r="E29" i="3"/>
  <c r="E28" i="3"/>
  <c r="E31" i="3"/>
  <c r="D27" i="3"/>
  <c r="E27" i="3" s="1"/>
  <c r="D26" i="3"/>
  <c r="E26" i="3" s="1"/>
  <c r="C26" i="3"/>
  <c r="G24" i="3"/>
  <c r="G23" i="3"/>
  <c r="G22" i="3"/>
  <c r="E24" i="3"/>
  <c r="E23" i="3"/>
  <c r="E22" i="3"/>
  <c r="G21" i="3"/>
  <c r="D21" i="3"/>
  <c r="E21" i="3" s="1"/>
  <c r="D13" i="3"/>
  <c r="C13" i="3"/>
  <c r="G27" i="3"/>
  <c r="G26" i="3"/>
  <c r="G16" i="3"/>
  <c r="G17" i="3"/>
  <c r="G18" i="3"/>
  <c r="G19" i="3"/>
  <c r="G15" i="3"/>
  <c r="G14" i="3"/>
  <c r="G13" i="3"/>
  <c r="E16" i="3"/>
  <c r="E17" i="3"/>
  <c r="E18" i="3"/>
  <c r="E19" i="3"/>
  <c r="E15" i="3"/>
  <c r="E14" i="3"/>
  <c r="E13" i="3"/>
  <c r="G7" i="3"/>
  <c r="G8" i="3"/>
  <c r="G9" i="3"/>
  <c r="G10" i="3"/>
  <c r="G11" i="3"/>
  <c r="G6" i="3"/>
  <c r="G5" i="3"/>
  <c r="E6" i="3"/>
  <c r="E7" i="3"/>
  <c r="E8" i="3"/>
  <c r="E9" i="3"/>
  <c r="E10" i="3"/>
  <c r="E11" i="3"/>
  <c r="D5" i="3"/>
  <c r="E5" i="3" s="1"/>
  <c r="H17" i="8"/>
  <c r="G37" i="8"/>
  <c r="E37" i="8" s="1"/>
  <c r="E38" i="8" s="1"/>
  <c r="G29" i="8"/>
  <c r="C29" i="8" s="1"/>
  <c r="C30" i="8" s="1"/>
  <c r="G22" i="8"/>
  <c r="C22" i="8" s="1"/>
  <c r="C23" i="8" s="1"/>
  <c r="H36" i="8"/>
  <c r="H35" i="8"/>
  <c r="H34" i="8"/>
  <c r="H33" i="8"/>
  <c r="H32" i="8"/>
  <c r="H38" i="8" s="1"/>
  <c r="H25" i="8"/>
  <c r="C6" i="4"/>
  <c r="I32" i="7"/>
  <c r="F36" i="7"/>
  <c r="D30" i="7"/>
  <c r="C30" i="7"/>
  <c r="E37" i="7"/>
  <c r="J32" i="7"/>
  <c r="F40" i="9" l="1"/>
  <c r="F42" i="9" s="1"/>
  <c r="F49" i="9" s="1"/>
  <c r="F53" i="9" s="1"/>
  <c r="E31" i="9"/>
  <c r="G31" i="9"/>
  <c r="E27" i="9"/>
  <c r="G27" i="9"/>
  <c r="D42" i="9"/>
  <c r="D49" i="9" s="1"/>
  <c r="D53" i="9" s="1"/>
  <c r="G5" i="9"/>
  <c r="C3" i="10"/>
  <c r="H3" i="10"/>
  <c r="I3" i="10"/>
  <c r="G40" i="9"/>
  <c r="H26" i="9"/>
  <c r="H21" i="9"/>
  <c r="E40" i="9"/>
  <c r="H31" i="9"/>
  <c r="H27" i="9"/>
  <c r="H13" i="9"/>
  <c r="C42" i="9"/>
  <c r="E13" i="9"/>
  <c r="E21" i="9"/>
  <c r="E26" i="9"/>
  <c r="G13" i="9"/>
  <c r="D53" i="3"/>
  <c r="E53" i="3" s="1"/>
  <c r="D37" i="8"/>
  <c r="D38" i="8" s="1"/>
  <c r="G38" i="8"/>
  <c r="C37" i="8"/>
  <c r="C38" i="8" s="1"/>
  <c r="F37" i="8"/>
  <c r="F38" i="8" s="1"/>
  <c r="E38" i="7"/>
  <c r="E42" i="9" l="1"/>
  <c r="G42" i="9"/>
  <c r="C49" i="9"/>
  <c r="F17" i="7"/>
  <c r="H16" i="8"/>
  <c r="C53" i="9" l="1"/>
  <c r="G49" i="9"/>
  <c r="E49" i="9"/>
  <c r="G30" i="8"/>
  <c r="F29" i="8"/>
  <c r="F30" i="8" s="1"/>
  <c r="E29" i="8"/>
  <c r="E30" i="8" s="1"/>
  <c r="D29" i="8"/>
  <c r="D30" i="8" s="1"/>
  <c r="H28" i="8"/>
  <c r="H27" i="8"/>
  <c r="H26" i="8"/>
  <c r="H30" i="8"/>
  <c r="G23" i="8"/>
  <c r="F22" i="8"/>
  <c r="F23" i="8" s="1"/>
  <c r="E22" i="8"/>
  <c r="E23" i="8" s="1"/>
  <c r="H21" i="8"/>
  <c r="H20" i="8"/>
  <c r="H19" i="8"/>
  <c r="H18" i="8"/>
  <c r="F15" i="8"/>
  <c r="E15" i="8"/>
  <c r="D15" i="8"/>
  <c r="C15" i="8"/>
  <c r="H13" i="8"/>
  <c r="F11" i="8"/>
  <c r="E11" i="8"/>
  <c r="D11" i="8"/>
  <c r="C11" i="8"/>
  <c r="H10" i="8"/>
  <c r="H9" i="8"/>
  <c r="H8" i="8"/>
  <c r="F35" i="7"/>
  <c r="F34" i="7"/>
  <c r="F33" i="7"/>
  <c r="F32" i="7"/>
  <c r="F38" i="7" s="1"/>
  <c r="F28" i="7"/>
  <c r="F27" i="7"/>
  <c r="F25" i="7"/>
  <c r="E22" i="7"/>
  <c r="E23" i="7" s="1"/>
  <c r="F21" i="7"/>
  <c r="F20" i="7"/>
  <c r="F19" i="7"/>
  <c r="F18" i="7"/>
  <c r="F16" i="7"/>
  <c r="F13" i="7"/>
  <c r="D11" i="7"/>
  <c r="C11" i="7"/>
  <c r="F10" i="7"/>
  <c r="F9" i="7"/>
  <c r="J10" i="7"/>
  <c r="J38" i="7" s="1"/>
  <c r="I10" i="7"/>
  <c r="I38" i="7" s="1"/>
  <c r="F8" i="7"/>
  <c r="E53" i="9" l="1"/>
  <c r="G53" i="9"/>
  <c r="H23" i="8"/>
  <c r="H40" i="8" s="1"/>
  <c r="H11" i="8"/>
  <c r="C40" i="8"/>
  <c r="D22" i="8"/>
  <c r="D23" i="8" s="1"/>
  <c r="D40" i="8" s="1"/>
  <c r="G40" i="8"/>
  <c r="F40" i="8"/>
  <c r="E40" i="8"/>
  <c r="C37" i="7"/>
  <c r="C38" i="7" s="1"/>
  <c r="D37" i="7"/>
  <c r="D38" i="7" s="1"/>
  <c r="F23" i="7"/>
  <c r="E29" i="7"/>
  <c r="E30" i="7"/>
  <c r="D22" i="7"/>
  <c r="D23" i="7" s="1"/>
  <c r="F11" i="7"/>
  <c r="F26" i="7"/>
  <c r="F30" i="7" s="1"/>
  <c r="C22" i="7"/>
  <c r="C23" i="7" s="1"/>
  <c r="C40" i="7" l="1"/>
  <c r="F40" i="7"/>
  <c r="D40" i="7"/>
  <c r="F31" i="3"/>
  <c r="F26" i="3"/>
  <c r="F27" i="3"/>
  <c r="F21" i="3"/>
  <c r="F13" i="3"/>
  <c r="F5" i="3"/>
  <c r="I11" i="4"/>
  <c r="I4" i="4"/>
  <c r="H11" i="4"/>
  <c r="H4" i="4"/>
  <c r="D12" i="4"/>
  <c r="D4" i="4"/>
  <c r="D3" i="4" s="1"/>
  <c r="C4" i="4"/>
  <c r="C12" i="4"/>
  <c r="C21" i="3"/>
  <c r="C31" i="3"/>
  <c r="C27" i="3"/>
  <c r="F40" i="3" l="1"/>
  <c r="F42" i="3" s="1"/>
  <c r="F49" i="3" s="1"/>
  <c r="F53" i="3" s="1"/>
  <c r="I20" i="4" s="1"/>
  <c r="I17" i="4" s="1"/>
  <c r="I3" i="4" s="1"/>
  <c r="C3" i="4"/>
  <c r="D29" i="7" l="1"/>
  <c r="C29" i="7"/>
  <c r="C5" i="3"/>
  <c r="C40" i="3" l="1"/>
  <c r="H27" i="3" s="1"/>
  <c r="H26" i="3" l="1"/>
  <c r="C42" i="3"/>
  <c r="H21" i="3" l="1"/>
  <c r="C49" i="3" l="1"/>
  <c r="C53" i="3" s="1"/>
  <c r="H20" i="4" s="1"/>
  <c r="H17" i="4" s="1"/>
  <c r="H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Foscan Silvio (SD)</author>
    <author>Foscan Silvio</author>
  </authors>
  <commentList>
    <comment ref="A9" authorId="0" shapeId="0" xr:uid="{E277AC87-1085-4E88-856A-DC4596A83FAE}">
      <text>
        <r>
          <rPr>
            <b/>
            <sz val="9"/>
            <color indexed="81"/>
            <rFont val="Segoe UI"/>
            <family val="2"/>
          </rPr>
          <t xml:space="preserve">Definition:
</t>
        </r>
        <r>
          <rPr>
            <sz val="9"/>
            <color indexed="81"/>
            <rFont val="Segoe UI"/>
            <family val="2"/>
          </rPr>
          <t>Mit “tatsächlich angebotene, bewilligte Betreuungsplätze” sind Plätze in einer Gruppe gemeint, die bewilligt sind und von der Betreuungseinrichtung effektiv betrieben wird. Es können dabei nur ganze Gruppen betrieben oder nicht betrieben werden.</t>
        </r>
        <r>
          <rPr>
            <sz val="9"/>
            <color indexed="81"/>
            <rFont val="Segoe UI"/>
            <family val="2"/>
          </rPr>
          <t xml:space="preserve">
</t>
        </r>
      </text>
    </comment>
    <comment ref="A10" authorId="0" shapeId="0" xr:uid="{C6140835-4CA0-4321-A902-ACD98CABBAA9}">
      <text>
        <r>
          <rPr>
            <b/>
            <sz val="9"/>
            <color indexed="81"/>
            <rFont val="Segoe UI"/>
            <family val="2"/>
          </rPr>
          <t>Definition:</t>
        </r>
        <r>
          <rPr>
            <sz val="9"/>
            <color indexed="81"/>
            <rFont val="Segoe UI"/>
            <family val="2"/>
          </rPr>
          <t xml:space="preserve">
Mit “belegt” ist dabei ein Betreuungsplatz gemeint, über dessen regelmässige Nutzung an bestimmten Wochentagen durch dasselbe Kind gegen Bezahlung eine vertragliche Vereinbarung zwischen der Betreuungseinrichtung und den Erziehungsberechtigten besteht. </t>
        </r>
      </text>
    </comment>
    <comment ref="A11" authorId="0" shapeId="0" xr:uid="{A7FFB993-EEE2-4014-ABAB-F3FC3ACE52C4}">
      <text>
        <r>
          <rPr>
            <b/>
            <sz val="9"/>
            <color indexed="81"/>
            <rFont val="Segoe UI"/>
            <family val="2"/>
          </rPr>
          <t>Auslastung einer Betreuungseinrichtung (Kita):</t>
        </r>
        <r>
          <rPr>
            <sz val="9"/>
            <color indexed="81"/>
            <rFont val="Segoe UI"/>
            <family val="2"/>
          </rPr>
          <t xml:space="preserve">
Die Auslastung einer Betreuungseinrichtung (Kita): Anzahl belegter gewichteter Betreuungsplätze / Anzahl tatsächlich angebotener und bewilligter Betreuungsplätze gemäss V TaK. Mit “belegt” ist dabei ein Betreuungsplatz gemeint, über dessen regelmässige Nutzung an bestimmten Wochentagen durch dasselbe Kind gegen Bezahlung eine vertragliche Vereinbarung zwischen der Betreuungseinrichtung und den Erziehungsberechtigten besteht. Mit “tatsächlich angebotene, bewilligte Betreuungsplätze” sind Plätze in einer Gruppe gemeint, die bewilligt sind und von der Betreuungseinrichtung effektiv betrieben wird. Es können dabei nur ganze Gruppen betrieben oder nicht betrieben werden.</t>
        </r>
      </text>
    </comment>
    <comment ref="A13" authorId="1" shapeId="0" xr:uid="{E65F8C3B-FC35-43DF-94F6-9B7C2D048038}">
      <text>
        <r>
          <rPr>
            <b/>
            <sz val="9"/>
            <color indexed="81"/>
            <rFont val="Segoe UI"/>
            <charset val="1"/>
          </rPr>
          <t>Definition:</t>
        </r>
        <r>
          <rPr>
            <sz val="9"/>
            <color indexed="81"/>
            <rFont val="Segoe UI"/>
            <charset val="1"/>
          </rPr>
          <t xml:space="preserve">
VZÄ = Vollzeitäquivalent
Anzahl Vollzeitstellen (100%)
Hat einen  Einrichtung z.B. folgende Mitarbeitenden angestellt, entspricht das 3.4 VZÄ
- Kitaleitung 100%
- FaBe 80%
- FaBe 60%
- Lernende 100%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Foscan Silvio (SD)</author>
    <author>Foscan Silvio</author>
  </authors>
  <commentList>
    <comment ref="A9" authorId="0" shapeId="0" xr:uid="{FD187C10-6C75-4FEE-A7BF-2ED53595AD83}">
      <text>
        <r>
          <rPr>
            <b/>
            <sz val="9"/>
            <color indexed="81"/>
            <rFont val="Segoe UI"/>
            <family val="2"/>
          </rPr>
          <t xml:space="preserve">Definition:
</t>
        </r>
        <r>
          <rPr>
            <sz val="9"/>
            <color indexed="81"/>
            <rFont val="Segoe UI"/>
            <family val="2"/>
          </rPr>
          <t>Mit “tatsächlich angebotene, bewilligte Betreuungsplätze” sind Plätze in einer Gruppe gemeint, die bewilligt sind und von der Betreuungseinrichtung effektiv betrieben wird. Es können dabei nur ganze Gruppen betrieben oder nicht betrieben werden.</t>
        </r>
        <r>
          <rPr>
            <sz val="9"/>
            <color indexed="81"/>
            <rFont val="Segoe UI"/>
            <family val="2"/>
          </rPr>
          <t xml:space="preserve">
</t>
        </r>
      </text>
    </comment>
    <comment ref="A10" authorId="0" shapeId="0" xr:uid="{AB2B1B34-4FE6-4B2E-A763-80C17C3B81CA}">
      <text>
        <r>
          <rPr>
            <b/>
            <sz val="9"/>
            <color indexed="81"/>
            <rFont val="Segoe UI"/>
            <family val="2"/>
          </rPr>
          <t>Definition:</t>
        </r>
        <r>
          <rPr>
            <sz val="9"/>
            <color indexed="81"/>
            <rFont val="Segoe UI"/>
            <family val="2"/>
          </rPr>
          <t xml:space="preserve">
Mit “belegt” ist dabei ein Betreuungsplatz gemeint, über dessen regelmässige Nutzung an bestimmten Wochentagen durch dasselbe Kind gegen Bezahlung eine vertragliche Vereinbarung zwischen der Betreuungseinrichtung und den Erziehungsberechtigten besteht. </t>
        </r>
      </text>
    </comment>
    <comment ref="A11" authorId="0" shapeId="0" xr:uid="{3B8C8E9F-6E92-49BE-9407-65E8CEEF7D75}">
      <text>
        <r>
          <rPr>
            <b/>
            <sz val="9"/>
            <color indexed="81"/>
            <rFont val="Segoe UI"/>
            <family val="2"/>
          </rPr>
          <t>Auslastung einer Betreuungseinrichtung (Kita):</t>
        </r>
        <r>
          <rPr>
            <sz val="9"/>
            <color indexed="81"/>
            <rFont val="Segoe UI"/>
            <family val="2"/>
          </rPr>
          <t xml:space="preserve">
Die Auslastung einer Betreuungseinrichtung (Kita): Anzahl belegter gewichteter Betreuungsplätze / Anzahl tatsächlich angebotener und bewilligter Betreuungsplätze gemäss V TaK. Mit “belegt” ist dabei ein Betreuungsplatz gemeint, über dessen regelmässige Nutzung an bestimmten Wochentagen durch dasselbe Kind gegen Bezahlung eine vertragliche Vereinbarung zwischen der Betreuungseinrichtung und den Erziehungsberechtigten besteht. Mit “tatsächlich angebotene, bewilligte Betreuungsplätze” sind Plätze in einer Gruppe gemeint, die bewilligt sind und von der Betreuungseinrichtung effektiv betrieben wird. Es können dabei nur ganze Gruppen betrieben oder nicht betrieben werden.</t>
        </r>
      </text>
    </comment>
    <comment ref="A13" authorId="1" shapeId="0" xr:uid="{B23BACA7-CAAE-40DB-9443-1AB9F33C7879}">
      <text>
        <r>
          <rPr>
            <b/>
            <sz val="9"/>
            <color indexed="81"/>
            <rFont val="Segoe UI"/>
            <charset val="1"/>
          </rPr>
          <t xml:space="preserve">Definition:
</t>
        </r>
        <r>
          <rPr>
            <sz val="9"/>
            <color indexed="81"/>
            <rFont val="Segoe UI"/>
            <family val="2"/>
          </rPr>
          <t>VZÄ = Vollzeitäquivalent
Anzahl Vollzeitstellen (100%)
Hat einen  Einrichtung z.B. folgende Mitarbeitenden angestellt, entspricht das 3.4 VZÄ
- Kitaleitung 100%
- FaBe 80%
- FaBe 60%
- Lernende 100%</t>
        </r>
      </text>
    </comment>
  </commentList>
</comments>
</file>

<file path=xl/sharedStrings.xml><?xml version="1.0" encoding="utf-8"?>
<sst xmlns="http://schemas.openxmlformats.org/spreadsheetml/2006/main" count="446" uniqueCount="174">
  <si>
    <t>Versicherungen</t>
  </si>
  <si>
    <t>Steuern</t>
  </si>
  <si>
    <t>Bewilligungen, Verbandbeiträge, Abgaben und Gebühren</t>
  </si>
  <si>
    <t xml:space="preserve">Werbung, PR, Anlässe </t>
  </si>
  <si>
    <t>Betriebsertrag</t>
  </si>
  <si>
    <t>Elternbeiträge für Betreuung</t>
  </si>
  <si>
    <t>Firmenbeiträge für Betreuung</t>
  </si>
  <si>
    <t>Städtische Beiträge für Betreuung</t>
  </si>
  <si>
    <t xml:space="preserve">Erträge aus Leistungen an Mitarbeitende </t>
  </si>
  <si>
    <t>Mietzins oder bei Immobilienbesitz Hypothekarzins</t>
  </si>
  <si>
    <t>inkl. Textilien, Haushaltartikel, Wasch- und Reinigungsmittel</t>
  </si>
  <si>
    <t>Hygiene- Haushalts- und Reinigungsmaterialien</t>
  </si>
  <si>
    <t>Lebensmittel und Getränke</t>
  </si>
  <si>
    <t>Miete / Hypothekarzins</t>
  </si>
  <si>
    <t xml:space="preserve">Spiel- und Bastelmaterial, Ausflüge, Bibliothek, Ludothek  etc. </t>
  </si>
  <si>
    <t>Personalaufwand</t>
  </si>
  <si>
    <t>übriger Verwaltungsaufwand</t>
  </si>
  <si>
    <t>Finanzaufwand</t>
  </si>
  <si>
    <t>Finanzertrag</t>
  </si>
  <si>
    <t>aus Immobilien und Kapitalanlagen</t>
  </si>
  <si>
    <t>Unternehmensergebnis vor Steuern</t>
  </si>
  <si>
    <t xml:space="preserve">Betriebsergebnis </t>
  </si>
  <si>
    <t>Raumaufwand</t>
  </si>
  <si>
    <t>Verwaltungsaufwand</t>
  </si>
  <si>
    <t>Spesenentschädigungen</t>
  </si>
  <si>
    <t>effektiv und pauschal (kann alternativ unterschieden werden)</t>
  </si>
  <si>
    <t xml:space="preserve">Honorare, Leistungen Dritter </t>
  </si>
  <si>
    <t>Anlässe, Aktivitäten, Personalbeschaffung</t>
  </si>
  <si>
    <t>Spenden, Vereinsbeiträge etc.</t>
  </si>
  <si>
    <t>Unterhalt und Reparaturen der Räume und Umschwung</t>
  </si>
  <si>
    <t>z.B. Verpflegungsabzüge</t>
  </si>
  <si>
    <r>
      <rPr>
        <sz val="10"/>
        <rFont val="Arial"/>
        <family val="2"/>
      </rPr>
      <t xml:space="preserve">Inkl. Anteil </t>
    </r>
    <r>
      <rPr>
        <sz val="10"/>
        <color theme="1"/>
        <rFont val="Arial"/>
        <family val="2"/>
      </rPr>
      <t>der Leitungsperson für Betreuungsaufgaben</t>
    </r>
  </si>
  <si>
    <t>Aus- und Weiterbildung, Supervision, Coaching</t>
  </si>
  <si>
    <t>Der Personalaufwand sollte zirka 70 - 85% des Gesamtaufwands entsprechen.</t>
  </si>
  <si>
    <t>Der Raumaufwand sollte maximal 15% des Gesamtaufwands entsprechen.</t>
  </si>
  <si>
    <r>
      <t>* Die Kennzahlen stammen aus dem Bericht "Situation der fa</t>
    </r>
    <r>
      <rPr>
        <sz val="10"/>
        <rFont val="Arial"/>
        <family val="2"/>
      </rPr>
      <t>milien- und unterrichtserergänzenden Betreuung im Kanton Zürich", Bildungsdirektion des Kantons Zürich, Oktober 2020. Diese Angaben dienen der Trägerschaft zu Orientierungszwecken und der Kita-Aufsicht bei der Beurteilung.</t>
    </r>
    <r>
      <rPr>
        <sz val="10"/>
        <color rgb="FFFF0000"/>
        <rFont val="Arial"/>
        <family val="2"/>
      </rPr>
      <t xml:space="preserve"> </t>
    </r>
  </si>
  <si>
    <t>Mitgliederversammlung, etc. (kann alternativ auch im Betriebsaufwand erfasst werden)</t>
  </si>
  <si>
    <t>Quelle: Dieser Kontorahmen wurde von der Fachstelle Kitaaufsicht und Beratung erstellt und gilt als Muster zur Unterstützung oder Kostenkontrolle im Vergleich zu den Kennzahlen innerhalb des Kantons Zürich. Grundlage dieses Kontorahmens bilden der Vergleich der Jahresrechnungen von rund 20 Kitas in Winterthur, der Vorlage von kibesuisse und weiteren Empfehlungen.</t>
  </si>
  <si>
    <t>GS-Leitung, Sekretariat, Buchhaltung, Sitzungsgelder Vorstand, Regionalleitung o.ä.. D.h. alle Aufwendungen bzg. Betriebswirtschaft, Führung, die intern erledigt werden.</t>
  </si>
  <si>
    <t>Erläuterungen zum Betriebsergebnis: Informationen zur Verwendung von Überschüssen bzw. Finanzierung von Fehlbeträgen muss separat ausgewiesen werden. Es empfiehlt sich, Überschüsse in der Betriebsreserve auszuweisen, bis diese 3-6 Monantslöhne betragen.</t>
  </si>
  <si>
    <t>Buchhaltung, Marketingplanung, Revision, Rechtsberatung, Webdesign/Homepagebetreuung, Personaldienstleistungen, Marketing, etc., die von externen Personen erledigt werden.</t>
  </si>
  <si>
    <t>Bundesbeiträge</t>
  </si>
  <si>
    <t>Material- und Warenaufwand</t>
  </si>
  <si>
    <t>Bastel- und Spielmaterial</t>
  </si>
  <si>
    <t>Löhne Betreuungspersonal</t>
  </si>
  <si>
    <t xml:space="preserve">Löhne Administration und Hauswirtschaft </t>
  </si>
  <si>
    <t>Sozialversicherungen</t>
  </si>
  <si>
    <t>AHV, IV, EO, ALV, Krankentaggeld, BVG, FAK</t>
  </si>
  <si>
    <t>Übriger Personalaufwand</t>
  </si>
  <si>
    <t>z.B. Anstossfinanzierung BSV, kann auch als ausserordentliche Aufwendungen verbucht werden.</t>
  </si>
  <si>
    <t xml:space="preserve">Übrige Erträge </t>
  </si>
  <si>
    <t>Büroaufwand</t>
  </si>
  <si>
    <t>Telefonie, IT, Homepage, Software etc.</t>
  </si>
  <si>
    <t>Total betrieblicher Aufwand</t>
  </si>
  <si>
    <t>Unterhalt und Reparaturen</t>
  </si>
  <si>
    <t>Nebenkosten</t>
  </si>
  <si>
    <t>Strom, Heizung, Wasser, Entsorgung  etc.</t>
  </si>
  <si>
    <t>Aktiven</t>
  </si>
  <si>
    <t>Umlaufvermögen</t>
  </si>
  <si>
    <t>Flüssige Mittel</t>
  </si>
  <si>
    <t>Kasse</t>
  </si>
  <si>
    <t>Debitoren</t>
  </si>
  <si>
    <t>Bankguthaben</t>
  </si>
  <si>
    <t>übrige kurfristige Forderungen</t>
  </si>
  <si>
    <t>Aktive Rechnungsabgrenzungen</t>
  </si>
  <si>
    <t>Anlagevermögen</t>
  </si>
  <si>
    <t>Fahrzeuge</t>
  </si>
  <si>
    <t>Liegenschaften</t>
  </si>
  <si>
    <t>Passiven</t>
  </si>
  <si>
    <t>Kurfistiges Fremdkapital</t>
  </si>
  <si>
    <t>Kreditoren</t>
  </si>
  <si>
    <t>übrige kurzfristige Verbindlichkeiten</t>
  </si>
  <si>
    <t>Passive Rechnungsabgrenzung</t>
  </si>
  <si>
    <t>Sozialversicherungen und Vorsorgeeinrichtungen</t>
  </si>
  <si>
    <t>Langfristiges Fremdkapital</t>
  </si>
  <si>
    <t xml:space="preserve">Darlehen </t>
  </si>
  <si>
    <t>Hypotheken</t>
  </si>
  <si>
    <t>Übrige langfristige Verbindlichkeiten</t>
  </si>
  <si>
    <t>Langfristige verzinsliche Verbindlichkeiten</t>
  </si>
  <si>
    <t>Rückstellungen</t>
  </si>
  <si>
    <t>Eigenkapital</t>
  </si>
  <si>
    <t>Gewinnvortrag oder Verlustvortrag</t>
  </si>
  <si>
    <t>Jahresgewinn oder Jahresverlust</t>
  </si>
  <si>
    <t xml:space="preserve">Finanzanlagen </t>
  </si>
  <si>
    <t>Forderungen aus Lieferungen und Leistungen</t>
  </si>
  <si>
    <t>Forderungen gegenüber Sozialversicherungen und Vorsorgeeinrichtungen</t>
  </si>
  <si>
    <t>Sonstige kurzfristige Forderungen</t>
  </si>
  <si>
    <t xml:space="preserve">Wertschriften </t>
  </si>
  <si>
    <t>Darlehen</t>
  </si>
  <si>
    <t>Mobile Sachanlagen</t>
  </si>
  <si>
    <t>Mobiliar und Einrichtungen</t>
  </si>
  <si>
    <t>Geräte, Informatik, Kommunikationstechnologie</t>
  </si>
  <si>
    <t>Immobile Sachanlagen</t>
  </si>
  <si>
    <t>Verbindlichkeiten aus Lieferungen und Leistungen</t>
  </si>
  <si>
    <t xml:space="preserve">Vorauszahlungen </t>
  </si>
  <si>
    <t>Transitorische Aktiven</t>
  </si>
  <si>
    <t>Transitorische Passiven</t>
  </si>
  <si>
    <t>Übriger Betriebsaufwand</t>
  </si>
  <si>
    <t>Abschreibungen auf Anlagevermögen</t>
  </si>
  <si>
    <t>Ausserdentlicher Aufwand und Ertrag</t>
  </si>
  <si>
    <t>Ausserordentlicher Aufwand</t>
  </si>
  <si>
    <t>Ausserordentlicher Ertrag</t>
  </si>
  <si>
    <t>Direkte Steuern</t>
  </si>
  <si>
    <t xml:space="preserve">Abschluss </t>
  </si>
  <si>
    <t>Muster: Detaillierter Kontenrahmen für Kinderbetreuungsangebote 
(orientiert sich am Schweizer Kontenrahmen KMU)</t>
  </si>
  <si>
    <t>Mindestgliederung Erfolgsrechnung für Kinderbetreuungsangebote Stadt Winterthur</t>
  </si>
  <si>
    <t>separat auszuweisen</t>
  </si>
  <si>
    <t>Kennzahlen Kt. ZH*</t>
  </si>
  <si>
    <t>Alle fest installierten Anschaffungen ab zirka Fr. 2'000.-, die bei einem Umzug nicht mitgenommen werden (z.B. Industriespüler, Waschmaschine/ Tumbler, Steamer, Umbau etc.), müssen bei der Anschaffung in der Bilanz aktiviert und über die erwartete Nutzungsdauer abgeschrieben werden. Die Abschreibungssätze sind offenzulegen.</t>
  </si>
  <si>
    <t>Finanzergebnis</t>
  </si>
  <si>
    <t>z.B. Beiträge Finanzhilfe Bund, wenn nicht in Zeile 8 erfasst</t>
  </si>
  <si>
    <t>Jahresgewinn (+) oder Jahresverlust (-)</t>
  </si>
  <si>
    <t xml:space="preserve">Der Material- und Warenaufwand sollte maximal 8% des Gesamtaufwands entsprechen. </t>
  </si>
  <si>
    <t>Der Betriebsaufwand sollte maximal 12% des Gesamtaufwands entsprechen. Er kann in Material- und Warenaufwand und Verwaltungsaufwand unterteilt werden.</t>
  </si>
  <si>
    <t>Der Verwaltungsaufwand sollte maximal 7% des Gesamtaufwands entsprechen.</t>
  </si>
  <si>
    <t>Mindestgliederung Bilanz für Kinderbetreuungsangebote Stadt Winterthur</t>
  </si>
  <si>
    <t>Vorjahr</t>
  </si>
  <si>
    <t>In die Bilanz zu übertragen</t>
  </si>
  <si>
    <t>Hintergrund</t>
  </si>
  <si>
    <t>Anleitung</t>
  </si>
  <si>
    <t>Gelb = Felder zum Ausfüllen mit Angaben zu den Kitas</t>
  </si>
  <si>
    <t>Weiss = Felder zum Ausfüllen mit Angaben aus der Erfolgsrechnung der Trägerschaft, resp. Buchhaltung</t>
  </si>
  <si>
    <t>Hellgrau = wird automatisch berechnet</t>
  </si>
  <si>
    <t>Legende</t>
  </si>
  <si>
    <t>VZÄ (Vollzeitäquivalente): Anzahl Vollzeitstellen (Beispiel: eine 80% Stelle entspricht 0.8 VZÄ)</t>
  </si>
  <si>
    <t>FAQ</t>
  </si>
  <si>
    <t>Wir haben nur einen Standort. Müssen wir trotzdem eine Kostenstellenrechnung erstellen?</t>
  </si>
  <si>
    <t>Nein, in diesem Fall erübrigt sich das Erstellen der Kostenstellenrechnung. Die Jahresrechnung entspricht der Kostenstellenrechnung der Kita.</t>
  </si>
  <si>
    <t>Erstellen von Kostenrechnungen pro Kita bzw. Standort in Winterthur</t>
  </si>
  <si>
    <t>Erfolgsrechnung 2025 Muster Trägerschaft</t>
  </si>
  <si>
    <t>Trägerschaft:</t>
  </si>
  <si>
    <t>Muster Trägerschaft</t>
  </si>
  <si>
    <t>ERTRAG</t>
  </si>
  <si>
    <t>Jahr:</t>
  </si>
  <si>
    <t>Muster Kita 1</t>
  </si>
  <si>
    <t>Muster Kita 2</t>
  </si>
  <si>
    <t>Total</t>
  </si>
  <si>
    <t>Übriger Ertrag</t>
  </si>
  <si>
    <t>Anzahl bewilligte Betreuungsplätze</t>
  </si>
  <si>
    <t>Anzahl tatsächlich angebotene, bewilligte Betreuungsplätze</t>
  </si>
  <si>
    <t xml:space="preserve">Anzahl belegter gewichteter Betreuungsplätze </t>
  </si>
  <si>
    <t>AUFWAND</t>
  </si>
  <si>
    <t>Auslastung (Definition aus VO KB)</t>
  </si>
  <si>
    <t>Betriebsdaten für die Umlage: Anzahl VZÄ</t>
  </si>
  <si>
    <t>UMLAGE</t>
  </si>
  <si>
    <t>TOTAL AUFWAND</t>
  </si>
  <si>
    <t>Umlagen</t>
  </si>
  <si>
    <t>Total Erträge</t>
  </si>
  <si>
    <t>Total Aufwand</t>
  </si>
  <si>
    <r>
      <t>Erfolg (</t>
    </r>
    <r>
      <rPr>
        <b/>
        <sz val="11"/>
        <color rgb="FFFF0000"/>
        <rFont val="Arial"/>
        <family val="2"/>
      </rPr>
      <t>- Verlust</t>
    </r>
    <r>
      <rPr>
        <b/>
        <sz val="11"/>
        <color theme="1"/>
        <rFont val="Arial"/>
        <family val="2"/>
      </rPr>
      <t xml:space="preserve"> / + Gewinn)</t>
    </r>
  </si>
  <si>
    <t>Name Trägerschaft</t>
  </si>
  <si>
    <t>Name Einrichtung 1</t>
  </si>
  <si>
    <t>Name Einrichtung 2</t>
  </si>
  <si>
    <t>Name Einrichtung 3</t>
  </si>
  <si>
    <t>Name Einrichtung 4</t>
  </si>
  <si>
    <t>Betriebsdaten für die Umlage:
Anzahl VZÄ</t>
  </si>
  <si>
    <t>Diese Vorlage ist ein Hilfsmittel und muss nicht zwingend verwendet werden. Falls Sie bereits über eine eigene Vorlage verfügen, dürfen Sie diese verwenden. Sie dürfen die Vorlage nach Ihren Wünschen anpassen, Zeilen und Spalten einfügen.</t>
  </si>
  <si>
    <t>TOTAL BETRIEBSERTRAG</t>
  </si>
  <si>
    <t>Betriebserträge</t>
  </si>
  <si>
    <t xml:space="preserve"> Betriebliche Aufwände</t>
  </si>
  <si>
    <t xml:space="preserve">Total </t>
  </si>
  <si>
    <t>1.1.2025 - 31.12.2025</t>
  </si>
  <si>
    <t>Kitas mit einer Leistungsvereinbarung mit der Stadt Winterthur müssen jährlich eine Kostenrechnung pro Kitastandort erstellen. Die Kostenrechnung ist ein Führungsinstrument und dient dazu, bei Trägerschaften mit mehreren Kita-Betrieben die Kosten und den Erfolg pro Kita darzustellen. Zudem erlaubt sie der Kitaufsicht die Beurteilung der wirtschafltichen Fürhung der einzelnen Standorte. Diese ist jeweils bis spätestens am 30.06. zusammen mit der Jahresrechnung der Trägerschaft einzureichenEs gibt Aufwände oder Erträge die sich direkt einer Kita zuordnen lassen, z.B. die Miete für den Standort oder die Elternbeiträge. Es gibt aber auch Aufwände oder Erträge, die keinem Standort direkt zugeordnet werden können. Beispiele dafür sind der Aufwand für administrative Arbeiten wie das Führen der allgemeinen Buchhaltung, das Erstellen von Lohnabrechnungen, der Betriebsaufwand oder der übrige Aufwand. Diese Kosten werden im Verhältnis der VZÄ (Vollzeitäquivalente) auf die Standorte umgelegt. Weitere Infos dazu unten.</t>
  </si>
  <si>
    <r>
      <t xml:space="preserve">Spalte </t>
    </r>
    <r>
      <rPr>
        <b/>
        <sz val="11"/>
        <color rgb="FFFF0000"/>
        <rFont val="Arial"/>
        <family val="2"/>
      </rPr>
      <t>UMLAGE</t>
    </r>
    <r>
      <rPr>
        <sz val="11"/>
        <color theme="1"/>
        <rFont val="Arial"/>
        <family val="2"/>
      </rPr>
      <t>: Kosten, welche nicht direkt auf eine einzelne Kita zugeordnet werden können oder die gesamt Trägerschaft betreffen. Diese werden anschliessend gemäss der Verteilung von VZÄ auf die Standorte umgelegt. Falls ihre Trägerschaft noch in anderen Geschäftsfeldern aktiv ist, sind diese Aufwände und Erträge ohne Bezug zu den Kitas hier nicht einzuzutragen.</t>
    </r>
  </si>
  <si>
    <t>Kostenrechnung für Kitas</t>
  </si>
  <si>
    <t>Rechnungsjahr in % vom Aufwand</t>
  </si>
  <si>
    <t>CHF</t>
  </si>
  <si>
    <t>Budget</t>
  </si>
  <si>
    <t>Erfolgsrechnung mit Budget und Vorjahr</t>
  </si>
  <si>
    <t>Empfehlungen &amp; Bemerkungen</t>
  </si>
  <si>
    <t>Abw. %</t>
  </si>
  <si>
    <t>Eräuterungen zur vorliegenden Mustererfolgsrechnung:</t>
  </si>
  <si>
    <t xml:space="preserve">1. Rechtsgrundlagen: 
Die Buchhaltung muss gemäss OR und V Tak geführt werden. 
2. Erläuterungen:
- Für die Trägerschaft ist jeweils ein Jahresabschluss mit Bilanz und Erfolgsrechnung zu erstellen. Gemäss § 16 Abs. 3 lit. a V TaK sind auch Kostenrechnungen für die einzelnen Kitas bzw. Standorte zu erstellen. Wie eine Kostenrechnung aussieht und wie Umlagen von z.B. administrativen Aufwänden der Trägerschaft erfolgen kann, wird aus den blau markierten Blättern "Muster_Kostenrechnung" und "Kostenrechnung_Vorlage" ersichtlich. 
- Werden die Aufwände und Erträge für das vergangene Jahr in Spalte C eingefügt, wird in Spalte H der prozentuale Anteil am Total des betrieblichen Auwandes berechnet und kann mit einem kantonalen Richtwert in Spalte I und Erfahrungswerten aus Winterthur in den Empfehlungen verglichen werden.
</t>
  </si>
  <si>
    <t>1.1.2026 - 31.12.2026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</si>
</sst>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0.00_ ;[Red]\-#,##0.00\ "/>
    <numFmt numFmtId="165" formatCode="_(* #,##0.00_);_(* \(#,##0.00\);_(* &quot;-&quot;??_);_(@_)"/>
    <numFmt numFmtId="166" formatCode="_ * #,##0_ ;_ * \-#,##0_ ;_ * &quot;-&quot;??_ ;_ @_ "/>
    <numFmt numFmtId="167" formatCode="0.0"/>
    <numFmt numFmtId="168" formatCode="0.0%"/>
    <numFmt numFmtId="169" formatCode="_(* #,##0_);_(* \(#,##0\);_(* &quot;-&quot;??_);_(@_)"/>
  </numFmts>
  <fonts count="34" x14ac:knownFonts="1">
    <font>
      <sz val="11"/>
      <color theme="1"/>
      <name val="Arial"/>
      <family val="2"/>
    </font>
    <font>
      <sz val="11"/>
      <color theme="1"/>
      <name val="Arial"/>
      <family val="2"/>
    </font>
    <font>
      <b/>
      <sz val="10"/>
      <color theme="1"/>
      <name val="Arial"/>
      <family val="2"/>
    </font>
    <font>
      <sz val="10"/>
      <color theme="1"/>
      <name val="Arial"/>
      <family val="2"/>
    </font>
    <font>
      <b/>
      <u/>
      <sz val="10"/>
      <color theme="1"/>
      <name val="Arial"/>
      <family val="2"/>
    </font>
    <font>
      <sz val="10"/>
      <color rgb="FFFF0000"/>
      <name val="Arial"/>
      <family val="2"/>
    </font>
    <font>
      <b/>
      <i/>
      <sz val="10"/>
      <color theme="1"/>
      <name val="Arial"/>
      <family val="2"/>
    </font>
    <font>
      <i/>
      <sz val="10"/>
      <color theme="1"/>
      <name val="Arial"/>
      <family val="2"/>
    </font>
    <font>
      <i/>
      <sz val="10"/>
      <color rgb="FFFF0000"/>
      <name val="Arial"/>
      <family val="2"/>
    </font>
    <font>
      <i/>
      <sz val="10"/>
      <name val="Arial"/>
      <family val="2"/>
    </font>
    <font>
      <sz val="10"/>
      <name val="Arial"/>
      <family val="2"/>
    </font>
    <font>
      <sz val="9"/>
      <color indexed="81"/>
      <name val="Segoe UI"/>
      <family val="2"/>
    </font>
    <font>
      <b/>
      <sz val="9"/>
      <color indexed="81"/>
      <name val="Segoe UI"/>
      <family val="2"/>
    </font>
    <font>
      <b/>
      <sz val="11"/>
      <color theme="0"/>
      <name val="Arial"/>
      <family val="2"/>
    </font>
    <font>
      <b/>
      <sz val="11"/>
      <color theme="1"/>
      <name val="Arial"/>
      <family val="2"/>
    </font>
    <font>
      <sz val="11"/>
      <color theme="0"/>
      <name val="Arial"/>
      <family val="2"/>
    </font>
    <font>
      <b/>
      <i/>
      <sz val="10"/>
      <color theme="1" tint="0.499984740745262"/>
      <name val="Arial"/>
      <family val="2"/>
    </font>
    <font>
      <i/>
      <sz val="10"/>
      <color theme="1" tint="0.499984740745262"/>
      <name val="Arial"/>
      <family val="2"/>
    </font>
    <font>
      <sz val="11"/>
      <color theme="1"/>
      <name val="Calibri"/>
      <family val="2"/>
      <scheme val="minor"/>
    </font>
    <font>
      <b/>
      <sz val="14"/>
      <color theme="0"/>
      <name val="Arial"/>
      <family val="2"/>
    </font>
    <font>
      <b/>
      <sz val="11"/>
      <name val="Arial"/>
      <family val="2"/>
    </font>
    <font>
      <sz val="11"/>
      <name val="Arial"/>
      <family val="2"/>
    </font>
    <font>
      <i/>
      <sz val="11"/>
      <color theme="1"/>
      <name val="Arial"/>
      <family val="2"/>
    </font>
    <font>
      <b/>
      <sz val="11"/>
      <color rgb="FFFF0000"/>
      <name val="Arial"/>
      <family val="2"/>
    </font>
    <font>
      <b/>
      <i/>
      <sz val="11"/>
      <color theme="1"/>
      <name val="Arial"/>
      <family val="2"/>
    </font>
    <font>
      <b/>
      <i/>
      <sz val="10"/>
      <color theme="1" tint="0.34998626667073579"/>
      <name val="Arial"/>
      <family val="2"/>
    </font>
    <font>
      <i/>
      <sz val="10"/>
      <color theme="1" tint="0.34998626667073579"/>
      <name val="Arial"/>
      <family val="2"/>
    </font>
    <font>
      <i/>
      <sz val="8"/>
      <color theme="1"/>
      <name val="Arial"/>
      <family val="2"/>
    </font>
    <font>
      <i/>
      <sz val="8"/>
      <color theme="1" tint="0.34998626667073579"/>
      <name val="Arial"/>
      <family val="2"/>
    </font>
    <font>
      <i/>
      <sz val="8"/>
      <color rgb="FFFF0000"/>
      <name val="Arial"/>
      <family val="2"/>
    </font>
    <font>
      <i/>
      <sz val="8"/>
      <color theme="1" tint="0.499984740745262"/>
      <name val="Arial"/>
      <family val="2"/>
    </font>
    <font>
      <b/>
      <sz val="14"/>
      <color theme="1"/>
      <name val="Arial"/>
      <family val="2"/>
    </font>
    <font>
      <sz val="9"/>
      <color indexed="81"/>
      <name val="Segoe UI"/>
      <charset val="1"/>
    </font>
    <font>
      <b/>
      <sz val="9"/>
      <color indexed="81"/>
      <name val="Segoe UI"/>
      <charset val="1"/>
    </font>
  </fonts>
  <fills count="9">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4"/>
        <bgColor indexed="64"/>
      </patternFill>
    </fill>
    <fill>
      <patternFill patternType="solid">
        <fgColor theme="8" tint="0.79998168889431442"/>
        <bgColor indexed="64"/>
      </patternFill>
    </fill>
    <fill>
      <patternFill patternType="solid">
        <fgColor theme="6" tint="0.59999389629810485"/>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mediumDashed">
        <color indexed="64"/>
      </bottom>
      <diagonal/>
    </border>
    <border>
      <left style="thin">
        <color indexed="64"/>
      </left>
      <right style="thin">
        <color indexed="64"/>
      </right>
      <top style="mediumDashed">
        <color indexed="64"/>
      </top>
      <bottom style="mediumDashed">
        <color indexed="64"/>
      </bottom>
      <diagonal/>
    </border>
    <border>
      <left/>
      <right/>
      <top style="mediumDashed">
        <color indexed="64"/>
      </top>
      <bottom style="mediumDashed">
        <color indexed="64"/>
      </bottom>
      <diagonal/>
    </border>
    <border>
      <left/>
      <right style="thin">
        <color indexed="64"/>
      </right>
      <top/>
      <bottom style="mediumDashed">
        <color indexed="64"/>
      </bottom>
      <diagonal/>
    </border>
    <border>
      <left style="thin">
        <color indexed="64"/>
      </left>
      <right style="thin">
        <color indexed="64"/>
      </right>
      <top/>
      <bottom style="mediumDashed">
        <color indexed="64"/>
      </bottom>
      <diagonal/>
    </border>
    <border>
      <left style="thin">
        <color indexed="64"/>
      </left>
      <right/>
      <top style="mediumDashed">
        <color indexed="64"/>
      </top>
      <bottom style="mediumDashed">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thin">
        <color indexed="64"/>
      </bottom>
      <diagonal/>
    </border>
  </borders>
  <cellStyleXfs count="5">
    <xf numFmtId="0" fontId="0" fillId="0" borderId="0"/>
    <xf numFmtId="9" fontId="1" fillId="0" borderId="0" applyFont="0" applyFill="0" applyBorder="0" applyAlignment="0" applyProtection="0"/>
    <xf numFmtId="43" fontId="1" fillId="0" borderId="0" applyFont="0" applyFill="0" applyBorder="0" applyAlignment="0" applyProtection="0"/>
    <xf numFmtId="0" fontId="18" fillId="0" borderId="0"/>
    <xf numFmtId="165" fontId="1" fillId="0" borderId="0" applyFont="0" applyFill="0" applyBorder="0" applyAlignment="0" applyProtection="0"/>
  </cellStyleXfs>
  <cellXfs count="577">
    <xf numFmtId="0" fontId="0" fillId="0" borderId="0" xfId="0"/>
    <xf numFmtId="0" fontId="9" fillId="0" borderId="1" xfId="0" applyFont="1" applyBorder="1" applyAlignment="1">
      <alignment wrapText="1"/>
    </xf>
    <xf numFmtId="0" fontId="6" fillId="0" borderId="0" xfId="0" applyFont="1" applyBorder="1"/>
    <xf numFmtId="0" fontId="7" fillId="0" borderId="0" xfId="0" applyFont="1" applyBorder="1" applyAlignment="1">
      <alignment wrapText="1"/>
    </xf>
    <xf numFmtId="9" fontId="3" fillId="0" borderId="0" xfId="0" applyNumberFormat="1" applyFont="1" applyFill="1" applyBorder="1"/>
    <xf numFmtId="0" fontId="2" fillId="0" borderId="0" xfId="0" applyFont="1" applyFill="1" applyBorder="1"/>
    <xf numFmtId="0" fontId="7" fillId="0" borderId="0" xfId="0" applyFont="1" applyBorder="1" applyAlignment="1">
      <alignment horizontal="right" wrapText="1"/>
    </xf>
    <xf numFmtId="0" fontId="3" fillId="0" borderId="0" xfId="0" applyFont="1" applyBorder="1" applyAlignment="1">
      <alignment horizontal="left"/>
    </xf>
    <xf numFmtId="0" fontId="3" fillId="0" borderId="0" xfId="0" applyFont="1" applyBorder="1"/>
    <xf numFmtId="0" fontId="3" fillId="0" borderId="0" xfId="0" applyFont="1" applyBorder="1" applyAlignment="1">
      <alignment wrapText="1"/>
    </xf>
    <xf numFmtId="0" fontId="3" fillId="0" borderId="0" xfId="0" applyFont="1" applyFill="1" applyBorder="1"/>
    <xf numFmtId="0" fontId="7" fillId="0" borderId="0" xfId="0" applyFont="1" applyBorder="1" applyAlignment="1">
      <alignment horizontal="left"/>
    </xf>
    <xf numFmtId="0" fontId="7" fillId="0" borderId="0" xfId="0" applyFont="1" applyBorder="1"/>
    <xf numFmtId="0" fontId="2" fillId="0" borderId="0" xfId="0" applyFont="1" applyBorder="1" applyAlignment="1">
      <alignment wrapText="1"/>
    </xf>
    <xf numFmtId="0" fontId="2" fillId="0" borderId="0" xfId="0" applyFont="1" applyBorder="1" applyAlignment="1">
      <alignment horizontal="left"/>
    </xf>
    <xf numFmtId="0" fontId="2" fillId="0" borderId="0" xfId="0" applyFont="1" applyBorder="1"/>
    <xf numFmtId="0" fontId="2" fillId="0" borderId="0" xfId="0" applyFont="1" applyBorder="1" applyAlignment="1">
      <alignment vertical="center" wrapText="1"/>
    </xf>
    <xf numFmtId="0" fontId="4" fillId="0" borderId="0" xfId="0" applyFont="1" applyBorder="1"/>
    <xf numFmtId="0" fontId="10" fillId="0" borderId="0" xfId="0" applyFont="1" applyBorder="1" applyAlignment="1">
      <alignment wrapText="1"/>
    </xf>
    <xf numFmtId="0" fontId="9" fillId="0" borderId="0" xfId="0" applyFont="1" applyBorder="1" applyAlignment="1">
      <alignment wrapText="1"/>
    </xf>
    <xf numFmtId="0" fontId="10" fillId="0" borderId="0" xfId="0" applyFont="1" applyFill="1" applyBorder="1" applyAlignment="1">
      <alignment horizontal="left"/>
    </xf>
    <xf numFmtId="0" fontId="3" fillId="0" borderId="0" xfId="0" applyFont="1" applyFill="1" applyBorder="1" applyAlignment="1">
      <alignment wrapText="1"/>
    </xf>
    <xf numFmtId="0" fontId="5" fillId="0" borderId="0" xfId="0" applyFont="1" applyFill="1" applyBorder="1"/>
    <xf numFmtId="0" fontId="10" fillId="0" borderId="0" xfId="0" applyFont="1" applyFill="1" applyBorder="1"/>
    <xf numFmtId="0" fontId="10" fillId="0" borderId="0" xfId="0" applyFont="1" applyFill="1" applyBorder="1" applyAlignment="1">
      <alignment vertical="top"/>
    </xf>
    <xf numFmtId="0" fontId="9" fillId="0" borderId="0" xfId="0" applyFont="1" applyFill="1" applyBorder="1" applyAlignment="1">
      <alignment vertical="top" wrapText="1"/>
    </xf>
    <xf numFmtId="0" fontId="7" fillId="0" borderId="0" xfId="0" applyFont="1" applyFill="1" applyBorder="1" applyAlignment="1">
      <alignment vertical="top" wrapText="1"/>
    </xf>
    <xf numFmtId="0" fontId="3" fillId="0" borderId="0" xfId="0" applyFont="1" applyFill="1" applyBorder="1" applyAlignment="1">
      <alignment horizontal="left"/>
    </xf>
    <xf numFmtId="0" fontId="3" fillId="0" borderId="0" xfId="0" applyFont="1" applyBorder="1" applyAlignment="1">
      <alignment horizontal="left" vertical="center"/>
    </xf>
    <xf numFmtId="0" fontId="3" fillId="0" borderId="0" xfId="0" applyFont="1" applyBorder="1" applyAlignment="1">
      <alignment horizontal="left" vertical="top" wrapText="1"/>
    </xf>
    <xf numFmtId="0" fontId="3" fillId="0" borderId="0" xfId="0" applyFont="1" applyBorder="1" applyAlignment="1">
      <alignment horizontal="left" vertical="top"/>
    </xf>
    <xf numFmtId="0" fontId="3" fillId="0" borderId="0" xfId="0" applyFont="1" applyBorder="1" applyAlignment="1">
      <alignment vertical="center"/>
    </xf>
    <xf numFmtId="0" fontId="3" fillId="0" borderId="0" xfId="0" applyFont="1" applyFill="1" applyBorder="1" applyAlignment="1">
      <alignment horizontal="left" vertical="center" wrapText="1"/>
    </xf>
    <xf numFmtId="0" fontId="10" fillId="0" borderId="0" xfId="0" applyFont="1" applyBorder="1" applyAlignment="1">
      <alignment horizontal="left" vertical="center" wrapText="1"/>
    </xf>
    <xf numFmtId="0" fontId="9" fillId="0" borderId="0" xfId="0" applyFont="1" applyFill="1" applyBorder="1" applyAlignment="1">
      <alignment wrapText="1"/>
    </xf>
    <xf numFmtId="0" fontId="2" fillId="4" borderId="0" xfId="0" applyFont="1" applyFill="1" applyBorder="1" applyAlignment="1">
      <alignment wrapText="1"/>
    </xf>
    <xf numFmtId="0" fontId="3" fillId="0" borderId="0" xfId="0" applyFont="1" applyBorder="1" applyAlignment="1">
      <alignment horizontal="left" wrapText="1" indent="1"/>
    </xf>
    <xf numFmtId="0" fontId="2" fillId="0" borderId="0" xfId="0" applyFont="1" applyBorder="1" applyAlignment="1">
      <alignment horizontal="left" wrapText="1" indent="1"/>
    </xf>
    <xf numFmtId="0" fontId="3" fillId="0" borderId="0" xfId="0" applyFont="1" applyBorder="1" applyAlignment="1">
      <alignment horizontal="left" wrapText="1" indent="2"/>
    </xf>
    <xf numFmtId="0" fontId="2" fillId="6" borderId="0" xfId="0" applyFont="1" applyFill="1" applyBorder="1" applyAlignment="1">
      <alignment wrapText="1"/>
    </xf>
    <xf numFmtId="0" fontId="2" fillId="6" borderId="0" xfId="0" applyFont="1" applyFill="1" applyBorder="1" applyAlignment="1">
      <alignment horizontal="left"/>
    </xf>
    <xf numFmtId="0" fontId="2" fillId="4" borderId="0" xfId="0" applyFont="1" applyFill="1" applyBorder="1" applyAlignment="1">
      <alignment horizontal="left"/>
    </xf>
    <xf numFmtId="0" fontId="3" fillId="0" borderId="0" xfId="0" applyFont="1" applyBorder="1" applyAlignment="1">
      <alignment horizontal="left" indent="1"/>
    </xf>
    <xf numFmtId="0" fontId="3" fillId="0" borderId="0" xfId="0" applyFont="1" applyBorder="1" applyAlignment="1">
      <alignment horizontal="left" vertical="center" wrapText="1" indent="1"/>
    </xf>
    <xf numFmtId="0" fontId="2" fillId="0" borderId="0" xfId="0" applyFont="1" applyFill="1" applyBorder="1" applyAlignment="1">
      <alignment horizontal="left" wrapText="1" indent="1"/>
    </xf>
    <xf numFmtId="0" fontId="3" fillId="0" borderId="0" xfId="0" applyFont="1" applyBorder="1" applyAlignment="1">
      <alignment horizontal="left" indent="2"/>
    </xf>
    <xf numFmtId="0" fontId="3" fillId="0" borderId="0" xfId="0" applyFont="1" applyFill="1" applyBorder="1" applyAlignment="1">
      <alignment horizontal="left" indent="2"/>
    </xf>
    <xf numFmtId="0" fontId="10" fillId="0" borderId="0" xfId="0" applyFont="1" applyFill="1" applyBorder="1" applyAlignment="1">
      <alignment horizontal="left" indent="2"/>
    </xf>
    <xf numFmtId="0" fontId="10" fillId="0" borderId="0" xfId="0" applyFont="1" applyFill="1" applyBorder="1" applyAlignment="1">
      <alignment horizontal="left" vertical="top" wrapText="1" indent="2"/>
    </xf>
    <xf numFmtId="0" fontId="10" fillId="0" borderId="0" xfId="0" applyFont="1" applyFill="1" applyBorder="1" applyAlignment="1">
      <alignment horizontal="left" wrapText="1" indent="2"/>
    </xf>
    <xf numFmtId="0" fontId="10" fillId="0" borderId="0" xfId="0" applyFont="1" applyBorder="1" applyAlignment="1">
      <alignment horizontal="left" indent="2"/>
    </xf>
    <xf numFmtId="0" fontId="10" fillId="0" borderId="0" xfId="0" applyFont="1" applyFill="1" applyBorder="1" applyAlignment="1">
      <alignment horizontal="left" vertical="top" indent="2"/>
    </xf>
    <xf numFmtId="0" fontId="3" fillId="0" borderId="0" xfId="0" applyFont="1" applyBorder="1" applyAlignment="1">
      <alignment horizontal="left" vertical="top" wrapText="1" indent="2"/>
    </xf>
    <xf numFmtId="0" fontId="6" fillId="4" borderId="0" xfId="0" applyFont="1" applyFill="1" applyBorder="1" applyAlignment="1">
      <alignment horizontal="left" indent="1"/>
    </xf>
    <xf numFmtId="0" fontId="2" fillId="4" borderId="0" xfId="0" applyFont="1" applyFill="1" applyBorder="1" applyAlignment="1">
      <alignment horizontal="left" indent="1"/>
    </xf>
    <xf numFmtId="0" fontId="2" fillId="6" borderId="0" xfId="0" applyFont="1" applyFill="1" applyBorder="1"/>
    <xf numFmtId="0" fontId="3" fillId="0" borderId="0" xfId="0" applyFont="1" applyFill="1" applyBorder="1" applyAlignment="1">
      <alignment vertical="top" wrapText="1"/>
    </xf>
    <xf numFmtId="0" fontId="3" fillId="0" borderId="0" xfId="0" applyFont="1" applyBorder="1" applyAlignment="1">
      <alignment horizontal="left" wrapText="1"/>
    </xf>
    <xf numFmtId="0" fontId="2" fillId="0" borderId="0" xfId="0" applyFont="1" applyFill="1" applyBorder="1" applyAlignment="1">
      <alignment horizontal="left"/>
    </xf>
    <xf numFmtId="43" fontId="2" fillId="6" borderId="0" xfId="2" applyFont="1" applyFill="1" applyBorder="1"/>
    <xf numFmtId="43" fontId="3" fillId="0" borderId="0" xfId="2" applyFont="1" applyBorder="1"/>
    <xf numFmtId="43" fontId="3" fillId="0" borderId="0" xfId="2" applyFont="1" applyFill="1" applyBorder="1"/>
    <xf numFmtId="43" fontId="7" fillId="0" borderId="0" xfId="2" applyFont="1" applyBorder="1"/>
    <xf numFmtId="43" fontId="2" fillId="0" borderId="0" xfId="2" applyFont="1" applyBorder="1"/>
    <xf numFmtId="43" fontId="6" fillId="0" borderId="0" xfId="2" applyFont="1" applyBorder="1"/>
    <xf numFmtId="0" fontId="6" fillId="0" borderId="0" xfId="0" quotePrefix="1" applyFont="1" applyFill="1" applyBorder="1" applyAlignment="1"/>
    <xf numFmtId="0" fontId="7" fillId="0" borderId="0" xfId="0" applyFont="1" applyFill="1" applyBorder="1" applyAlignment="1"/>
    <xf numFmtId="0" fontId="3" fillId="0" borderId="0" xfId="0" applyFont="1" applyFill="1" applyBorder="1" applyAlignment="1"/>
    <xf numFmtId="43" fontId="6" fillId="4" borderId="0" xfId="2" applyFont="1" applyFill="1" applyBorder="1"/>
    <xf numFmtId="0" fontId="3" fillId="0" borderId="0" xfId="0" applyFont="1" applyFill="1" applyBorder="1" applyAlignment="1">
      <alignment vertical="center" wrapText="1"/>
    </xf>
    <xf numFmtId="0" fontId="10" fillId="0" borderId="0" xfId="0" applyFont="1" applyFill="1" applyBorder="1" applyAlignment="1">
      <alignment vertical="center"/>
    </xf>
    <xf numFmtId="0" fontId="7" fillId="0" borderId="0" xfId="0" applyFont="1" applyBorder="1" applyAlignment="1">
      <alignment vertical="center"/>
    </xf>
    <xf numFmtId="0" fontId="9" fillId="0" borderId="0" xfId="0" applyFont="1" applyFill="1" applyBorder="1" applyAlignment="1">
      <alignment vertical="center" wrapText="1"/>
    </xf>
    <xf numFmtId="0" fontId="7" fillId="0" borderId="0" xfId="0" applyFont="1" applyFill="1" applyBorder="1" applyAlignment="1">
      <alignment vertical="center"/>
    </xf>
    <xf numFmtId="0" fontId="7" fillId="0" borderId="0" xfId="0" applyFont="1" applyFill="1" applyBorder="1" applyAlignment="1">
      <alignment vertical="center" wrapText="1"/>
    </xf>
    <xf numFmtId="0" fontId="6" fillId="5" borderId="10" xfId="0" applyFont="1" applyFill="1" applyBorder="1"/>
    <xf numFmtId="0" fontId="6" fillId="5" borderId="10" xfId="0" applyFont="1" applyFill="1" applyBorder="1" applyAlignment="1">
      <alignment horizontal="right"/>
    </xf>
    <xf numFmtId="43" fontId="6" fillId="5" borderId="10" xfId="2" applyFont="1" applyFill="1" applyBorder="1"/>
    <xf numFmtId="0" fontId="7" fillId="5" borderId="11" xfId="0" applyFont="1" applyFill="1" applyBorder="1" applyAlignment="1">
      <alignment horizontal="left"/>
    </xf>
    <xf numFmtId="0" fontId="3" fillId="5" borderId="11" xfId="0" applyFont="1" applyFill="1" applyBorder="1" applyAlignment="1">
      <alignment horizontal="left" indent="2"/>
    </xf>
    <xf numFmtId="0" fontId="7" fillId="0" borderId="0" xfId="0" applyFont="1" applyBorder="1" applyAlignment="1">
      <alignment horizontal="center" wrapText="1"/>
    </xf>
    <xf numFmtId="2" fontId="7" fillId="0" borderId="0" xfId="0" applyNumberFormat="1" applyFont="1" applyBorder="1" applyAlignment="1">
      <alignment horizontal="center"/>
    </xf>
    <xf numFmtId="2" fontId="7" fillId="0" borderId="0" xfId="0" applyNumberFormat="1" applyFont="1" applyFill="1" applyBorder="1" applyAlignment="1">
      <alignment horizontal="center"/>
    </xf>
    <xf numFmtId="2" fontId="10" fillId="0" borderId="0" xfId="0" applyNumberFormat="1" applyFont="1" applyFill="1" applyBorder="1" applyAlignment="1">
      <alignment horizontal="center"/>
    </xf>
    <xf numFmtId="2" fontId="7" fillId="0" borderId="0" xfId="0" applyNumberFormat="1" applyFont="1" applyBorder="1" applyAlignment="1">
      <alignment horizontal="center" vertical="center"/>
    </xf>
    <xf numFmtId="10" fontId="7" fillId="0" borderId="0" xfId="1" applyNumberFormat="1" applyFont="1" applyBorder="1" applyAlignment="1">
      <alignment horizontal="center"/>
    </xf>
    <xf numFmtId="0" fontId="7" fillId="0" borderId="0" xfId="0" applyFont="1" applyBorder="1" applyAlignment="1">
      <alignment horizontal="center" vertical="top"/>
    </xf>
    <xf numFmtId="0" fontId="7" fillId="0" borderId="0" xfId="0" applyFont="1" applyFill="1" applyBorder="1" applyAlignment="1">
      <alignment horizontal="center" vertical="center" wrapText="1"/>
    </xf>
    <xf numFmtId="0" fontId="9" fillId="0" borderId="0" xfId="0" applyFont="1" applyBorder="1" applyAlignment="1">
      <alignment horizontal="center" vertical="center" wrapText="1"/>
    </xf>
    <xf numFmtId="0" fontId="8" fillId="0" borderId="0" xfId="0" applyFont="1" applyBorder="1" applyAlignment="1">
      <alignment horizontal="center"/>
    </xf>
    <xf numFmtId="0" fontId="9" fillId="0" borderId="0" xfId="0" applyFont="1" applyBorder="1" applyAlignment="1">
      <alignment horizontal="center"/>
    </xf>
    <xf numFmtId="0" fontId="8" fillId="0" borderId="0" xfId="0" applyFont="1" applyBorder="1" applyAlignment="1">
      <alignment horizontal="center" vertical="center"/>
    </xf>
    <xf numFmtId="0" fontId="6" fillId="0" borderId="0" xfId="0" applyFont="1" applyBorder="1" applyAlignment="1">
      <alignment horizontal="center" wrapText="1"/>
    </xf>
    <xf numFmtId="9" fontId="8" fillId="0" borderId="0" xfId="0" applyNumberFormat="1" applyFont="1" applyBorder="1" applyAlignment="1">
      <alignment horizontal="center"/>
    </xf>
    <xf numFmtId="0" fontId="8" fillId="0" borderId="0" xfId="0" applyFont="1" applyFill="1" applyBorder="1" applyAlignment="1">
      <alignment horizontal="center"/>
    </xf>
    <xf numFmtId="0" fontId="9" fillId="0" borderId="0" xfId="0" applyFont="1" applyFill="1" applyBorder="1" applyAlignment="1">
      <alignment horizontal="center"/>
    </xf>
    <xf numFmtId="0" fontId="2" fillId="0" borderId="0" xfId="0" applyFont="1" applyBorder="1" applyAlignment="1">
      <alignment horizontal="left" vertical="center"/>
    </xf>
    <xf numFmtId="0" fontId="2" fillId="0" borderId="0" xfId="0" applyFont="1" applyBorder="1" applyAlignment="1">
      <alignment vertical="center"/>
    </xf>
    <xf numFmtId="0" fontId="2" fillId="0" borderId="0" xfId="0" applyFont="1" applyBorder="1" applyAlignment="1">
      <alignment horizontal="right" vertical="center" wrapText="1"/>
    </xf>
    <xf numFmtId="43" fontId="2" fillId="4" borderId="0" xfId="2" applyFont="1" applyFill="1" applyBorder="1"/>
    <xf numFmtId="0" fontId="17" fillId="0" borderId="0" xfId="0" applyFont="1" applyBorder="1" applyAlignment="1">
      <alignment wrapText="1"/>
    </xf>
    <xf numFmtId="0" fontId="17" fillId="0" borderId="0" xfId="0" applyFont="1" applyBorder="1"/>
    <xf numFmtId="0" fontId="17" fillId="0" borderId="0" xfId="0" applyFont="1" applyFill="1" applyBorder="1" applyAlignment="1">
      <alignment vertical="top" wrapText="1"/>
    </xf>
    <xf numFmtId="0" fontId="17" fillId="0" borderId="0" xfId="0" applyFont="1" applyFill="1" applyBorder="1"/>
    <xf numFmtId="0" fontId="17" fillId="0" borderId="0" xfId="0" applyFont="1" applyBorder="1" applyAlignment="1">
      <alignment vertical="center"/>
    </xf>
    <xf numFmtId="43" fontId="16" fillId="0" borderId="0" xfId="2" applyFont="1" applyBorder="1"/>
    <xf numFmtId="0" fontId="16" fillId="0" borderId="0" xfId="0" applyFont="1" applyBorder="1" applyAlignment="1">
      <alignment wrapText="1"/>
    </xf>
    <xf numFmtId="9" fontId="17" fillId="0" borderId="0" xfId="0" applyNumberFormat="1" applyFont="1" applyFill="1" applyBorder="1"/>
    <xf numFmtId="0" fontId="17" fillId="0" borderId="0" xfId="0" applyFont="1" applyBorder="1" applyAlignment="1">
      <alignment horizontal="left" vertical="top"/>
    </xf>
    <xf numFmtId="0" fontId="17" fillId="0" borderId="0" xfId="0" applyFont="1" applyFill="1" applyBorder="1" applyAlignment="1">
      <alignment horizontal="left" vertical="center" wrapText="1"/>
    </xf>
    <xf numFmtId="0" fontId="17" fillId="0" borderId="0" xfId="0" applyFont="1" applyBorder="1" applyAlignment="1">
      <alignment horizontal="left" vertical="center" wrapText="1"/>
    </xf>
    <xf numFmtId="0" fontId="3" fillId="0" borderId="10" xfId="0" applyFont="1" applyBorder="1" applyAlignment="1">
      <alignment horizontal="left"/>
    </xf>
    <xf numFmtId="0" fontId="3" fillId="0" borderId="10" xfId="0" applyFont="1" applyBorder="1" applyAlignment="1">
      <alignment horizontal="left" indent="2"/>
    </xf>
    <xf numFmtId="0" fontId="3" fillId="0" borderId="9" xfId="0" applyFont="1" applyBorder="1" applyAlignment="1">
      <alignment horizontal="left"/>
    </xf>
    <xf numFmtId="0" fontId="3" fillId="0" borderId="9" xfId="0" applyFont="1" applyBorder="1" applyAlignment="1">
      <alignment horizontal="left" indent="2"/>
    </xf>
    <xf numFmtId="0" fontId="3" fillId="0" borderId="9" xfId="0" applyFont="1" applyFill="1" applyBorder="1" applyAlignment="1">
      <alignment horizontal="left" indent="2"/>
    </xf>
    <xf numFmtId="0" fontId="10" fillId="0" borderId="9" xfId="0" applyFont="1" applyFill="1" applyBorder="1" applyAlignment="1">
      <alignment horizontal="left" wrapText="1" indent="2"/>
    </xf>
    <xf numFmtId="0" fontId="10" fillId="0" borderId="9" xfId="0" applyFont="1" applyBorder="1" applyAlignment="1">
      <alignment horizontal="left" indent="2"/>
    </xf>
    <xf numFmtId="0" fontId="3" fillId="0" borderId="9" xfId="0" applyFont="1" applyBorder="1" applyAlignment="1">
      <alignment horizontal="left" wrapText="1" indent="2"/>
    </xf>
    <xf numFmtId="0" fontId="10" fillId="0" borderId="9" xfId="0" applyFont="1" applyFill="1" applyBorder="1" applyAlignment="1">
      <alignment horizontal="left"/>
    </xf>
    <xf numFmtId="0" fontId="10" fillId="0" borderId="9" xfId="0" applyFont="1" applyFill="1" applyBorder="1" applyAlignment="1">
      <alignment horizontal="left" vertical="top" indent="2"/>
    </xf>
    <xf numFmtId="0" fontId="3" fillId="0" borderId="9" xfId="0" applyFont="1" applyBorder="1" applyAlignment="1">
      <alignment horizontal="left" vertical="center"/>
    </xf>
    <xf numFmtId="0" fontId="3" fillId="0" borderId="9" xfId="0" applyFont="1" applyBorder="1" applyAlignment="1">
      <alignment horizontal="left" vertical="center" wrapText="1" indent="2"/>
    </xf>
    <xf numFmtId="9" fontId="6" fillId="0" borderId="0" xfId="1" applyFont="1" applyFill="1" applyBorder="1" applyAlignment="1">
      <alignment horizontal="center"/>
    </xf>
    <xf numFmtId="9" fontId="17" fillId="0" borderId="0" xfId="1" applyFont="1" applyBorder="1" applyAlignment="1">
      <alignment horizontal="center"/>
    </xf>
    <xf numFmtId="0" fontId="19" fillId="6" borderId="12" xfId="3" applyFont="1" applyFill="1" applyBorder="1"/>
    <xf numFmtId="0" fontId="15" fillId="6" borderId="9" xfId="3" applyFont="1" applyFill="1" applyBorder="1"/>
    <xf numFmtId="0" fontId="15" fillId="6" borderId="5" xfId="3" applyFont="1" applyFill="1" applyBorder="1"/>
    <xf numFmtId="0" fontId="1" fillId="2" borderId="0" xfId="3" applyFont="1" applyFill="1"/>
    <xf numFmtId="0" fontId="19" fillId="2" borderId="3" xfId="3" applyFont="1" applyFill="1" applyBorder="1"/>
    <xf numFmtId="0" fontId="15" fillId="2" borderId="0" xfId="3" applyFont="1" applyFill="1"/>
    <xf numFmtId="0" fontId="20" fillId="2" borderId="13" xfId="3" applyFont="1" applyFill="1" applyBorder="1"/>
    <xf numFmtId="0" fontId="21" fillId="2" borderId="8" xfId="3" applyFont="1" applyFill="1" applyBorder="1"/>
    <xf numFmtId="0" fontId="20" fillId="2" borderId="15" xfId="3" applyFont="1" applyFill="1" applyBorder="1"/>
    <xf numFmtId="0" fontId="21" fillId="2" borderId="10" xfId="3" applyFont="1" applyFill="1" applyBorder="1"/>
    <xf numFmtId="0" fontId="1" fillId="2" borderId="3" xfId="3" applyFont="1" applyFill="1" applyBorder="1"/>
    <xf numFmtId="0" fontId="13" fillId="2" borderId="8" xfId="3" applyFont="1" applyFill="1" applyBorder="1" applyAlignment="1">
      <alignment wrapText="1"/>
    </xf>
    <xf numFmtId="0" fontId="13" fillId="2" borderId="0" xfId="3" applyFont="1" applyFill="1" applyAlignment="1">
      <alignment wrapText="1"/>
    </xf>
    <xf numFmtId="167" fontId="14" fillId="5" borderId="1" xfId="3" applyNumberFormat="1" applyFont="1" applyFill="1" applyBorder="1" applyAlignment="1">
      <alignment wrapText="1"/>
    </xf>
    <xf numFmtId="0" fontId="21" fillId="2" borderId="0" xfId="3" applyFont="1" applyFill="1"/>
    <xf numFmtId="168" fontId="20" fillId="5" borderId="1" xfId="3" applyNumberFormat="1" applyFont="1" applyFill="1" applyBorder="1" applyAlignment="1">
      <alignment wrapText="1"/>
    </xf>
    <xf numFmtId="0" fontId="13" fillId="2" borderId="15" xfId="3" applyFont="1" applyFill="1" applyBorder="1"/>
    <xf numFmtId="0" fontId="13" fillId="2" borderId="10" xfId="3" applyFont="1" applyFill="1" applyBorder="1"/>
    <xf numFmtId="0" fontId="13" fillId="2" borderId="10" xfId="3" applyFont="1" applyFill="1" applyBorder="1" applyAlignment="1">
      <alignment wrapText="1"/>
    </xf>
    <xf numFmtId="0" fontId="23" fillId="0" borderId="0" xfId="3" applyFont="1" applyAlignment="1">
      <alignment wrapText="1"/>
    </xf>
    <xf numFmtId="0" fontId="1" fillId="2" borderId="1" xfId="3" applyFont="1" applyFill="1" applyBorder="1"/>
    <xf numFmtId="0" fontId="14" fillId="2" borderId="2" xfId="3" applyFont="1" applyFill="1" applyBorder="1"/>
    <xf numFmtId="0" fontId="14" fillId="2" borderId="1" xfId="3" applyFont="1" applyFill="1" applyBorder="1"/>
    <xf numFmtId="0" fontId="14" fillId="2" borderId="0" xfId="3" applyFont="1" applyFill="1" applyAlignment="1">
      <alignment horizontal="center" vertical="center" textRotation="90"/>
    </xf>
    <xf numFmtId="0" fontId="14" fillId="2" borderId="8" xfId="3" applyFont="1" applyFill="1" applyBorder="1"/>
    <xf numFmtId="0" fontId="20" fillId="3" borderId="14" xfId="3" applyFont="1" applyFill="1" applyBorder="1" applyAlignment="1" applyProtection="1">
      <alignment horizontal="right"/>
      <protection locked="0"/>
    </xf>
    <xf numFmtId="0" fontId="20" fillId="3" borderId="4" xfId="3" applyFont="1" applyFill="1" applyBorder="1" applyProtection="1">
      <protection locked="0"/>
    </xf>
    <xf numFmtId="0" fontId="20" fillId="2" borderId="0" xfId="3" applyFont="1" applyFill="1"/>
    <xf numFmtId="0" fontId="20" fillId="3" borderId="1" xfId="3" applyFont="1" applyFill="1" applyBorder="1" applyAlignment="1" applyProtection="1">
      <alignment wrapText="1"/>
      <protection locked="0"/>
    </xf>
    <xf numFmtId="0" fontId="20" fillId="0" borderId="0" xfId="3" applyFont="1" applyAlignment="1">
      <alignment wrapText="1"/>
    </xf>
    <xf numFmtId="0" fontId="13" fillId="2" borderId="3" xfId="3" applyFont="1" applyFill="1" applyBorder="1"/>
    <xf numFmtId="0" fontId="13" fillId="2" borderId="0" xfId="3" applyFont="1" applyFill="1"/>
    <xf numFmtId="167" fontId="14" fillId="3" borderId="1" xfId="3" applyNumberFormat="1" applyFont="1" applyFill="1" applyBorder="1" applyAlignment="1" applyProtection="1">
      <alignment wrapText="1"/>
      <protection locked="0"/>
    </xf>
    <xf numFmtId="0" fontId="22" fillId="3" borderId="1" xfId="3" applyFont="1" applyFill="1" applyBorder="1" applyProtection="1">
      <protection locked="0"/>
    </xf>
    <xf numFmtId="0" fontId="24" fillId="8" borderId="1" xfId="3" applyFont="1" applyFill="1" applyBorder="1"/>
    <xf numFmtId="0" fontId="1" fillId="2" borderId="8" xfId="3" applyFont="1" applyFill="1" applyBorder="1"/>
    <xf numFmtId="0" fontId="14" fillId="2" borderId="0" xfId="3" applyFont="1" applyFill="1" applyAlignment="1">
      <alignment wrapText="1"/>
    </xf>
    <xf numFmtId="0" fontId="19" fillId="6" borderId="12" xfId="3" applyFont="1" applyFill="1" applyBorder="1" applyProtection="1"/>
    <xf numFmtId="0" fontId="15" fillId="6" borderId="9" xfId="3" applyFont="1" applyFill="1" applyBorder="1" applyProtection="1"/>
    <xf numFmtId="0" fontId="15" fillId="6" borderId="5" xfId="3" applyFont="1" applyFill="1" applyBorder="1" applyProtection="1"/>
    <xf numFmtId="0" fontId="1" fillId="2" borderId="0" xfId="3" applyFont="1" applyFill="1" applyProtection="1"/>
    <xf numFmtId="0" fontId="14" fillId="2" borderId="0" xfId="3" applyFont="1" applyFill="1" applyProtection="1"/>
    <xf numFmtId="0" fontId="19" fillId="2" borderId="3" xfId="3" applyFont="1" applyFill="1" applyBorder="1" applyProtection="1"/>
    <xf numFmtId="0" fontId="15" fillId="2" borderId="0" xfId="3" applyFont="1" applyFill="1" applyProtection="1"/>
    <xf numFmtId="0" fontId="20" fillId="2" borderId="13" xfId="3" applyFont="1" applyFill="1" applyBorder="1" applyProtection="1"/>
    <xf numFmtId="0" fontId="21" fillId="2" borderId="8" xfId="3" applyFont="1" applyFill="1" applyBorder="1" applyProtection="1"/>
    <xf numFmtId="0" fontId="20" fillId="3" borderId="14" xfId="3" applyFont="1" applyFill="1" applyBorder="1" applyAlignment="1" applyProtection="1">
      <alignment horizontal="right"/>
    </xf>
    <xf numFmtId="0" fontId="20" fillId="2" borderId="15" xfId="3" applyFont="1" applyFill="1" applyBorder="1" applyProtection="1"/>
    <xf numFmtId="0" fontId="21" fillId="2" borderId="10" xfId="3" applyFont="1" applyFill="1" applyBorder="1" applyProtection="1"/>
    <xf numFmtId="0" fontId="20" fillId="3" borderId="4" xfId="3" applyFont="1" applyFill="1" applyBorder="1" applyProtection="1"/>
    <xf numFmtId="0" fontId="1" fillId="2" borderId="3" xfId="3" applyFont="1" applyFill="1" applyBorder="1" applyProtection="1"/>
    <xf numFmtId="166" fontId="1" fillId="2" borderId="0" xfId="4" applyNumberFormat="1" applyFont="1" applyFill="1" applyProtection="1"/>
    <xf numFmtId="0" fontId="20" fillId="2" borderId="12" xfId="3" applyFont="1" applyFill="1" applyBorder="1" applyProtection="1"/>
    <xf numFmtId="0" fontId="20" fillId="2" borderId="5" xfId="3" applyFont="1" applyFill="1" applyBorder="1" applyProtection="1"/>
    <xf numFmtId="0" fontId="20" fillId="3" borderId="1" xfId="3" applyFont="1" applyFill="1" applyBorder="1" applyAlignment="1" applyProtection="1">
      <alignment wrapText="1"/>
    </xf>
    <xf numFmtId="0" fontId="20" fillId="0" borderId="1" xfId="3" applyFont="1" applyBorder="1" applyAlignment="1" applyProtection="1">
      <alignment wrapText="1"/>
    </xf>
    <xf numFmtId="0" fontId="13" fillId="2" borderId="13" xfId="3" applyFont="1" applyFill="1" applyBorder="1" applyProtection="1"/>
    <xf numFmtId="0" fontId="13" fillId="2" borderId="8" xfId="3" applyFont="1" applyFill="1" applyBorder="1" applyProtection="1"/>
    <xf numFmtId="0" fontId="13" fillId="2" borderId="8" xfId="3" applyFont="1" applyFill="1" applyBorder="1" applyAlignment="1" applyProtection="1">
      <alignment wrapText="1"/>
    </xf>
    <xf numFmtId="0" fontId="13" fillId="2" borderId="0" xfId="3" applyFont="1" applyFill="1" applyAlignment="1" applyProtection="1">
      <alignment wrapText="1"/>
    </xf>
    <xf numFmtId="166" fontId="1" fillId="2" borderId="10" xfId="4" applyNumberFormat="1" applyFont="1" applyFill="1" applyBorder="1" applyProtection="1"/>
    <xf numFmtId="167" fontId="14" fillId="5" borderId="1" xfId="3" applyNumberFormat="1" applyFont="1" applyFill="1" applyBorder="1" applyAlignment="1" applyProtection="1">
      <alignment wrapText="1"/>
    </xf>
    <xf numFmtId="0" fontId="21" fillId="2" borderId="0" xfId="3" applyFont="1" applyFill="1" applyProtection="1"/>
    <xf numFmtId="166" fontId="14" fillId="2" borderId="0" xfId="4" applyNumberFormat="1" applyFont="1" applyFill="1" applyProtection="1"/>
    <xf numFmtId="0" fontId="18" fillId="2" borderId="0" xfId="3" applyFill="1" applyProtection="1"/>
    <xf numFmtId="165" fontId="1" fillId="2" borderId="0" xfId="4" applyFont="1" applyFill="1" applyProtection="1"/>
    <xf numFmtId="168" fontId="20" fillId="5" borderId="1" xfId="3" applyNumberFormat="1" applyFont="1" applyFill="1" applyBorder="1" applyAlignment="1" applyProtection="1">
      <alignment wrapText="1"/>
    </xf>
    <xf numFmtId="0" fontId="1" fillId="0" borderId="0" xfId="3" applyFont="1" applyProtection="1"/>
    <xf numFmtId="9" fontId="14" fillId="8" borderId="1" xfId="3" applyNumberFormat="1" applyFont="1" applyFill="1" applyBorder="1" applyProtection="1"/>
    <xf numFmtId="0" fontId="13" fillId="2" borderId="15" xfId="3" applyFont="1" applyFill="1" applyBorder="1" applyProtection="1"/>
    <xf numFmtId="0" fontId="13" fillId="2" borderId="10" xfId="3" applyFont="1" applyFill="1" applyBorder="1" applyProtection="1"/>
    <xf numFmtId="0" fontId="13" fillId="2" borderId="10" xfId="3" applyFont="1" applyFill="1" applyBorder="1" applyAlignment="1" applyProtection="1">
      <alignment wrapText="1"/>
    </xf>
    <xf numFmtId="0" fontId="13" fillId="0" borderId="0" xfId="3" applyFont="1" applyAlignment="1" applyProtection="1">
      <alignment wrapText="1"/>
    </xf>
    <xf numFmtId="0" fontId="22" fillId="0" borderId="0" xfId="3" applyFont="1" applyProtection="1"/>
    <xf numFmtId="0" fontId="22" fillId="8" borderId="1" xfId="3" applyFont="1" applyFill="1" applyBorder="1" applyProtection="1"/>
    <xf numFmtId="0" fontId="13" fillId="0" borderId="0" xfId="3" applyFont="1" applyAlignment="1" applyProtection="1">
      <alignment horizontal="left"/>
    </xf>
    <xf numFmtId="0" fontId="1" fillId="2" borderId="10" xfId="3" applyFont="1" applyFill="1" applyBorder="1" applyProtection="1"/>
    <xf numFmtId="0" fontId="23" fillId="0" borderId="0" xfId="3" applyFont="1" applyAlignment="1" applyProtection="1">
      <alignment wrapText="1"/>
    </xf>
    <xf numFmtId="0" fontId="1" fillId="2" borderId="1" xfId="3" applyFont="1" applyFill="1" applyBorder="1" applyProtection="1"/>
    <xf numFmtId="0" fontId="22" fillId="2" borderId="18" xfId="3" applyFont="1" applyFill="1" applyBorder="1" applyProtection="1"/>
    <xf numFmtId="0" fontId="1" fillId="0" borderId="1" xfId="3" applyFont="1" applyBorder="1" applyProtection="1"/>
    <xf numFmtId="0" fontId="1" fillId="0" borderId="17" xfId="3" applyFont="1" applyBorder="1" applyProtection="1"/>
    <xf numFmtId="0" fontId="22" fillId="2" borderId="22" xfId="3" applyFont="1" applyFill="1" applyBorder="1" applyProtection="1"/>
    <xf numFmtId="0" fontId="14" fillId="2" borderId="1" xfId="3" applyFont="1" applyFill="1" applyBorder="1" applyProtection="1"/>
    <xf numFmtId="0" fontId="14" fillId="2" borderId="0" xfId="3" applyFont="1" applyFill="1" applyAlignment="1" applyProtection="1">
      <alignment horizontal="center" vertical="center" textRotation="90"/>
    </xf>
    <xf numFmtId="0" fontId="14" fillId="2" borderId="8" xfId="3" applyFont="1" applyFill="1" applyBorder="1" applyProtection="1"/>
    <xf numFmtId="0" fontId="14" fillId="7" borderId="12" xfId="3" applyFont="1" applyFill="1" applyBorder="1" applyAlignment="1" applyProtection="1">
      <alignment horizontal="left"/>
    </xf>
    <xf numFmtId="0" fontId="14" fillId="7" borderId="5" xfId="3" applyFont="1" applyFill="1" applyBorder="1" applyAlignment="1" applyProtection="1">
      <alignment horizontal="left"/>
    </xf>
    <xf numFmtId="0" fontId="19" fillId="6" borderId="12" xfId="3" applyFont="1" applyFill="1" applyBorder="1" applyProtection="1"/>
    <xf numFmtId="0" fontId="19" fillId="6" borderId="9" xfId="3" applyFont="1" applyFill="1" applyBorder="1" applyProtection="1"/>
    <xf numFmtId="0" fontId="14" fillId="0" borderId="0" xfId="0" applyFont="1" applyFill="1" applyProtection="1"/>
    <xf numFmtId="0" fontId="14" fillId="7" borderId="0" xfId="0" applyFont="1" applyFill="1" applyProtection="1"/>
    <xf numFmtId="0" fontId="0" fillId="0" borderId="0" xfId="0" applyAlignment="1" applyProtection="1">
      <alignment wrapText="1"/>
    </xf>
    <xf numFmtId="166" fontId="14" fillId="2" borderId="0" xfId="3" applyNumberFormat="1" applyFont="1" applyFill="1" applyBorder="1" applyProtection="1"/>
    <xf numFmtId="0" fontId="1" fillId="2" borderId="6" xfId="3" applyFont="1" applyFill="1" applyBorder="1" applyProtection="1"/>
    <xf numFmtId="0" fontId="14" fillId="0" borderId="7" xfId="3" applyFont="1" applyFill="1" applyBorder="1" applyAlignment="1" applyProtection="1">
      <alignment vertical="center" textRotation="90"/>
    </xf>
    <xf numFmtId="0" fontId="14" fillId="0" borderId="24" xfId="3" applyFont="1" applyFill="1" applyBorder="1" applyAlignment="1" applyProtection="1">
      <alignment vertical="center" textRotation="90"/>
    </xf>
    <xf numFmtId="0" fontId="14" fillId="0" borderId="3" xfId="3" applyFont="1" applyFill="1" applyBorder="1" applyAlignment="1" applyProtection="1">
      <alignment vertical="center" textRotation="90"/>
    </xf>
    <xf numFmtId="0" fontId="14" fillId="2" borderId="25" xfId="3" applyFont="1" applyFill="1" applyBorder="1" applyProtection="1"/>
    <xf numFmtId="0" fontId="14" fillId="2" borderId="26" xfId="3" applyFont="1" applyFill="1" applyBorder="1" applyProtection="1"/>
    <xf numFmtId="169" fontId="1" fillId="2" borderId="0" xfId="4" applyNumberFormat="1" applyFont="1" applyFill="1" applyProtection="1"/>
    <xf numFmtId="169" fontId="14" fillId="2" borderId="8" xfId="3" applyNumberFormat="1" applyFont="1" applyFill="1" applyBorder="1" applyProtection="1"/>
    <xf numFmtId="169" fontId="14" fillId="2" borderId="16" xfId="3" applyNumberFormat="1" applyFont="1" applyFill="1" applyBorder="1" applyProtection="1"/>
    <xf numFmtId="164" fontId="1" fillId="2" borderId="1" xfId="3" applyNumberFormat="1" applyFont="1" applyFill="1" applyBorder="1" applyProtection="1"/>
    <xf numFmtId="164" fontId="1" fillId="2" borderId="1" xfId="4" applyNumberFormat="1" applyFont="1" applyFill="1" applyBorder="1" applyProtection="1"/>
    <xf numFmtId="164" fontId="1" fillId="8" borderId="1" xfId="3" applyNumberFormat="1" applyFont="1" applyFill="1" applyBorder="1" applyProtection="1"/>
    <xf numFmtId="164" fontId="22" fillId="8" borderId="19" xfId="4" applyNumberFormat="1" applyFont="1" applyFill="1" applyBorder="1" applyProtection="1"/>
    <xf numFmtId="164" fontId="1" fillId="0" borderId="12" xfId="3" applyNumberFormat="1" applyFont="1" applyBorder="1" applyProtection="1"/>
    <xf numFmtId="164" fontId="14" fillId="8" borderId="25" xfId="3" applyNumberFormat="1" applyFont="1" applyFill="1" applyBorder="1" applyProtection="1"/>
    <xf numFmtId="164" fontId="14" fillId="8" borderId="23" xfId="3" applyNumberFormat="1" applyFont="1" applyFill="1" applyBorder="1" applyProtection="1"/>
    <xf numFmtId="164" fontId="1" fillId="2" borderId="0" xfId="3" applyNumberFormat="1" applyFont="1" applyFill="1" applyProtection="1"/>
    <xf numFmtId="164" fontId="1" fillId="8" borderId="1" xfId="4" applyNumberFormat="1" applyFont="1" applyFill="1" applyBorder="1" applyProtection="1"/>
    <xf numFmtId="164" fontId="1" fillId="2" borderId="6" xfId="4" applyNumberFormat="1" applyFont="1" applyFill="1" applyBorder="1" applyProtection="1"/>
    <xf numFmtId="164" fontId="1" fillId="8" borderId="6" xfId="4" applyNumberFormat="1" applyFont="1" applyFill="1" applyBorder="1" applyProtection="1"/>
    <xf numFmtId="164" fontId="1" fillId="0" borderId="12" xfId="4" applyNumberFormat="1" applyFont="1" applyFill="1" applyBorder="1" applyProtection="1"/>
    <xf numFmtId="164" fontId="14" fillId="2" borderId="25" xfId="4" applyNumberFormat="1" applyFont="1" applyFill="1" applyBorder="1" applyProtection="1"/>
    <xf numFmtId="164" fontId="14" fillId="8" borderId="25" xfId="4" applyNumberFormat="1" applyFont="1" applyFill="1" applyBorder="1" applyProtection="1"/>
    <xf numFmtId="164" fontId="14" fillId="2" borderId="0" xfId="4" applyNumberFormat="1" applyFont="1" applyFill="1" applyBorder="1" applyProtection="1"/>
    <xf numFmtId="164" fontId="14" fillId="0" borderId="0" xfId="4" applyNumberFormat="1" applyFont="1" applyFill="1" applyBorder="1" applyProtection="1"/>
    <xf numFmtId="164" fontId="1" fillId="2" borderId="20" xfId="4" applyNumberFormat="1" applyFont="1" applyFill="1" applyBorder="1" applyProtection="1"/>
    <xf numFmtId="164" fontId="1" fillId="2" borderId="21" xfId="4" applyNumberFormat="1" applyFont="1" applyFill="1" applyBorder="1" applyProtection="1"/>
    <xf numFmtId="164" fontId="1" fillId="2" borderId="0" xfId="4" applyNumberFormat="1" applyFont="1" applyFill="1" applyBorder="1" applyProtection="1"/>
    <xf numFmtId="164" fontId="14" fillId="8" borderId="2" xfId="4" applyNumberFormat="1" applyFont="1" applyFill="1" applyBorder="1" applyProtection="1"/>
    <xf numFmtId="164" fontId="14" fillId="8" borderId="1" xfId="4" applyNumberFormat="1" applyFont="1" applyFill="1" applyBorder="1" applyProtection="1"/>
    <xf numFmtId="164" fontId="1" fillId="2" borderId="9" xfId="3" applyNumberFormat="1" applyFont="1" applyFill="1" applyBorder="1" applyProtection="1"/>
    <xf numFmtId="164" fontId="14" fillId="8" borderId="1" xfId="3" applyNumberFormat="1" applyFont="1" applyFill="1" applyBorder="1" applyProtection="1"/>
    <xf numFmtId="0" fontId="19" fillId="0" borderId="0" xfId="3" applyFont="1" applyFill="1" applyBorder="1" applyProtection="1"/>
    <xf numFmtId="0" fontId="1" fillId="0" borderId="0" xfId="3" applyFont="1" applyFill="1" applyBorder="1" applyProtection="1"/>
    <xf numFmtId="165" fontId="1" fillId="0" borderId="0" xfId="4" applyFont="1" applyFill="1" applyBorder="1" applyProtection="1"/>
    <xf numFmtId="0" fontId="14" fillId="0" borderId="0" xfId="0" applyFont="1" applyFill="1" applyBorder="1" applyProtection="1"/>
    <xf numFmtId="0" fontId="0" fillId="0" borderId="0" xfId="0" applyFill="1" applyBorder="1" applyAlignment="1" applyProtection="1">
      <alignment wrapText="1"/>
    </xf>
    <xf numFmtId="0" fontId="14" fillId="0" borderId="0" xfId="3" applyFont="1" applyFill="1" applyBorder="1" applyProtection="1"/>
    <xf numFmtId="166" fontId="14" fillId="0" borderId="0" xfId="3" applyNumberFormat="1" applyFont="1" applyFill="1" applyBorder="1" applyProtection="1"/>
    <xf numFmtId="165" fontId="1" fillId="0" borderId="0" xfId="3" applyNumberFormat="1" applyFont="1" applyFill="1" applyBorder="1" applyProtection="1"/>
    <xf numFmtId="0" fontId="14" fillId="0" borderId="0" xfId="3" applyFont="1" applyFill="1" applyBorder="1" applyAlignment="1" applyProtection="1">
      <alignment horizontal="left"/>
    </xf>
    <xf numFmtId="0" fontId="14" fillId="7" borderId="0" xfId="0" applyFont="1" applyFill="1" applyAlignment="1" applyProtection="1">
      <alignment horizontal="left"/>
    </xf>
    <xf numFmtId="0" fontId="0" fillId="0" borderId="0" xfId="0" applyAlignment="1" applyProtection="1">
      <alignment horizontal="left"/>
    </xf>
    <xf numFmtId="0" fontId="1" fillId="2" borderId="0" xfId="3" applyFont="1" applyFill="1" applyAlignment="1" applyProtection="1">
      <alignment horizontal="left"/>
    </xf>
    <xf numFmtId="0" fontId="14" fillId="0" borderId="0" xfId="0" applyFont="1" applyAlignment="1" applyProtection="1">
      <alignment horizontal="left"/>
    </xf>
    <xf numFmtId="0" fontId="14" fillId="0" borderId="0" xfId="0" applyFont="1" applyFill="1" applyBorder="1" applyAlignment="1" applyProtection="1">
      <alignment vertical="center"/>
    </xf>
    <xf numFmtId="0" fontId="14" fillId="0" borderId="0" xfId="3" applyFont="1" applyFill="1" applyBorder="1" applyAlignment="1" applyProtection="1">
      <alignment vertical="center"/>
    </xf>
    <xf numFmtId="165" fontId="14" fillId="0" borderId="0" xfId="3" applyNumberFormat="1" applyFont="1" applyFill="1" applyBorder="1" applyAlignment="1" applyProtection="1">
      <alignment vertical="center"/>
    </xf>
    <xf numFmtId="0" fontId="1" fillId="2" borderId="0" xfId="3" applyFont="1" applyFill="1" applyAlignment="1" applyProtection="1">
      <alignment vertical="center"/>
    </xf>
    <xf numFmtId="0" fontId="14" fillId="0" borderId="7" xfId="3" applyFont="1" applyBorder="1" applyAlignment="1">
      <alignment vertical="center" textRotation="90"/>
    </xf>
    <xf numFmtId="0" fontId="1" fillId="0" borderId="1" xfId="3" applyFont="1" applyBorder="1"/>
    <xf numFmtId="0" fontId="1" fillId="0" borderId="17" xfId="3" applyFont="1" applyBorder="1"/>
    <xf numFmtId="0" fontId="14" fillId="0" borderId="24" xfId="3" applyFont="1" applyBorder="1" applyAlignment="1">
      <alignment vertical="center" textRotation="90"/>
    </xf>
    <xf numFmtId="0" fontId="22" fillId="2" borderId="22" xfId="3" applyFont="1" applyFill="1" applyBorder="1"/>
    <xf numFmtId="43" fontId="1" fillId="2" borderId="1" xfId="2" applyFont="1" applyFill="1" applyBorder="1" applyProtection="1">
      <protection locked="0"/>
    </xf>
    <xf numFmtId="43" fontId="1" fillId="0" borderId="1" xfId="2" applyFont="1" applyFill="1" applyBorder="1" applyProtection="1">
      <protection locked="0"/>
    </xf>
    <xf numFmtId="43" fontId="1" fillId="8" borderId="1" xfId="2" applyFont="1" applyFill="1" applyBorder="1"/>
    <xf numFmtId="43" fontId="1" fillId="8" borderId="18" xfId="2" applyFont="1" applyFill="1" applyBorder="1"/>
    <xf numFmtId="43" fontId="13" fillId="2" borderId="8" xfId="2" applyFont="1" applyFill="1" applyBorder="1" applyAlignment="1">
      <alignment wrapText="1"/>
    </xf>
    <xf numFmtId="43" fontId="14" fillId="8" borderId="2" xfId="2" applyFont="1" applyFill="1" applyBorder="1"/>
    <xf numFmtId="43" fontId="14" fillId="8" borderId="1" xfId="2" applyFont="1" applyFill="1" applyBorder="1"/>
    <xf numFmtId="43" fontId="1" fillId="2" borderId="0" xfId="2" applyFont="1" applyFill="1" applyBorder="1"/>
    <xf numFmtId="43" fontId="1" fillId="2" borderId="9" xfId="2" applyFont="1" applyFill="1" applyBorder="1"/>
    <xf numFmtId="43" fontId="1" fillId="2" borderId="1" xfId="2" applyFont="1" applyFill="1" applyBorder="1" applyProtection="1"/>
    <xf numFmtId="43" fontId="1" fillId="2" borderId="20" xfId="2" applyFont="1" applyFill="1" applyBorder="1" applyProtection="1"/>
    <xf numFmtId="43" fontId="1" fillId="2" borderId="21" xfId="2" applyFont="1" applyFill="1" applyBorder="1" applyProtection="1"/>
    <xf numFmtId="43" fontId="14" fillId="8" borderId="1" xfId="2" applyFont="1" applyFill="1" applyBorder="1" applyProtection="1"/>
    <xf numFmtId="0" fontId="22" fillId="2" borderId="18" xfId="3" applyFont="1" applyFill="1" applyBorder="1"/>
    <xf numFmtId="0" fontId="10" fillId="0" borderId="10" xfId="0" applyFont="1" applyFill="1" applyBorder="1" applyAlignment="1">
      <alignment horizontal="left" indent="2"/>
    </xf>
    <xf numFmtId="0" fontId="10" fillId="0" borderId="0" xfId="0" applyFont="1" applyFill="1" applyBorder="1" applyAlignment="1">
      <alignment horizontal="left" vertical="center" wrapText="1"/>
    </xf>
    <xf numFmtId="0" fontId="25" fillId="0" borderId="0" xfId="0" applyFont="1" applyBorder="1" applyAlignment="1">
      <alignment horizontal="right" wrapText="1"/>
    </xf>
    <xf numFmtId="0" fontId="25" fillId="0" borderId="0" xfId="0" applyFont="1" applyBorder="1" applyAlignment="1">
      <alignment horizontal="right" vertical="center" wrapText="1"/>
    </xf>
    <xf numFmtId="43" fontId="25" fillId="6" borderId="0" xfId="2" applyFont="1" applyFill="1" applyBorder="1"/>
    <xf numFmtId="43" fontId="26" fillId="0" borderId="0" xfId="2" applyFont="1" applyFill="1" applyBorder="1"/>
    <xf numFmtId="43" fontId="26" fillId="0" borderId="0" xfId="2" applyFont="1" applyBorder="1"/>
    <xf numFmtId="43" fontId="25" fillId="4" borderId="0" xfId="2" applyFont="1" applyFill="1" applyBorder="1"/>
    <xf numFmtId="43" fontId="25" fillId="5" borderId="10" xfId="2" applyFont="1" applyFill="1" applyBorder="1"/>
    <xf numFmtId="43" fontId="25" fillId="0" borderId="0" xfId="2" applyFont="1" applyBorder="1"/>
    <xf numFmtId="164" fontId="25" fillId="5" borderId="11" xfId="2" applyNumberFormat="1" applyFont="1" applyFill="1" applyBorder="1"/>
    <xf numFmtId="0" fontId="6" fillId="0" borderId="0" xfId="0" applyFont="1" applyBorder="1" applyAlignment="1">
      <alignment wrapText="1"/>
    </xf>
    <xf numFmtId="0" fontId="7" fillId="0" borderId="0" xfId="0" applyFont="1" applyBorder="1" applyAlignment="1">
      <alignment horizontal="left" wrapText="1" indent="2"/>
    </xf>
    <xf numFmtId="0" fontId="7" fillId="0" borderId="0" xfId="0" applyFont="1" applyBorder="1" applyAlignment="1">
      <alignment horizontal="left" indent="2"/>
    </xf>
    <xf numFmtId="0" fontId="7" fillId="0" borderId="0" xfId="0" applyFont="1" applyFill="1" applyBorder="1"/>
    <xf numFmtId="0" fontId="8" fillId="0" borderId="0" xfId="0" applyFont="1" applyFill="1" applyBorder="1"/>
    <xf numFmtId="43" fontId="25" fillId="6" borderId="0" xfId="0" applyNumberFormat="1" applyFont="1" applyFill="1" applyBorder="1" applyAlignment="1">
      <alignment horizontal="left"/>
    </xf>
    <xf numFmtId="0" fontId="6" fillId="5" borderId="10" xfId="0" applyFont="1" applyFill="1" applyBorder="1" applyAlignment="1"/>
    <xf numFmtId="43" fontId="6" fillId="5" borderId="10" xfId="2" applyFont="1" applyFill="1" applyBorder="1" applyAlignment="1"/>
    <xf numFmtId="43" fontId="25" fillId="5" borderId="10" xfId="0" applyNumberFormat="1" applyFont="1" applyFill="1" applyBorder="1" applyAlignment="1">
      <alignment horizontal="right"/>
    </xf>
    <xf numFmtId="43" fontId="25" fillId="5" borderId="10" xfId="2" applyFont="1" applyFill="1" applyBorder="1" applyAlignment="1"/>
    <xf numFmtId="43" fontId="3" fillId="0" borderId="10" xfId="2" applyFont="1" applyBorder="1" applyProtection="1">
      <protection locked="0"/>
    </xf>
    <xf numFmtId="43" fontId="26" fillId="0" borderId="10" xfId="2" applyFont="1" applyBorder="1" applyProtection="1">
      <protection locked="0"/>
    </xf>
    <xf numFmtId="43" fontId="3" fillId="0" borderId="9" xfId="2" applyFont="1" applyBorder="1" applyProtection="1">
      <protection locked="0"/>
    </xf>
    <xf numFmtId="43" fontId="26" fillId="0" borderId="9" xfId="2" applyFont="1" applyBorder="1" applyProtection="1">
      <protection locked="0"/>
    </xf>
    <xf numFmtId="43" fontId="3" fillId="0" borderId="9" xfId="2" applyFont="1" applyBorder="1" applyAlignment="1" applyProtection="1">
      <alignment vertical="top"/>
      <protection locked="0"/>
    </xf>
    <xf numFmtId="43" fontId="26" fillId="0" borderId="9" xfId="2" applyFont="1" applyBorder="1" applyAlignment="1" applyProtection="1">
      <alignment vertical="top"/>
      <protection locked="0"/>
    </xf>
    <xf numFmtId="43" fontId="7" fillId="0" borderId="10" xfId="2" applyFont="1" applyBorder="1" applyProtection="1">
      <protection locked="0"/>
    </xf>
    <xf numFmtId="43" fontId="7" fillId="0" borderId="9" xfId="2" applyFont="1" applyBorder="1" applyProtection="1">
      <protection locked="0"/>
    </xf>
    <xf numFmtId="43" fontId="3" fillId="0" borderId="9" xfId="2" applyFont="1" applyFill="1" applyBorder="1" applyProtection="1">
      <protection locked="0"/>
    </xf>
    <xf numFmtId="43" fontId="10" fillId="0" borderId="9" xfId="2" applyFont="1" applyFill="1" applyBorder="1" applyProtection="1">
      <protection locked="0"/>
    </xf>
    <xf numFmtId="43" fontId="26" fillId="0" borderId="9" xfId="2" applyFont="1" applyFill="1" applyBorder="1" applyProtection="1">
      <protection locked="0"/>
    </xf>
    <xf numFmtId="43" fontId="3" fillId="0" borderId="9" xfId="2" applyFont="1" applyBorder="1" applyAlignment="1" applyProtection="1">
      <protection locked="0"/>
    </xf>
    <xf numFmtId="43" fontId="26" fillId="0" borderId="9" xfId="2" applyFont="1" applyBorder="1" applyAlignment="1" applyProtection="1">
      <protection locked="0"/>
    </xf>
    <xf numFmtId="0" fontId="25" fillId="0" borderId="0" xfId="0" applyFont="1" applyBorder="1" applyAlignment="1">
      <alignment horizontal="right"/>
    </xf>
    <xf numFmtId="0" fontId="25" fillId="0" borderId="0" xfId="0" applyFont="1" applyBorder="1" applyAlignment="1">
      <alignment horizontal="right" vertical="center"/>
    </xf>
    <xf numFmtId="0" fontId="27" fillId="0" borderId="0" xfId="0" applyFont="1" applyBorder="1" applyAlignment="1">
      <alignment wrapText="1"/>
    </xf>
    <xf numFmtId="0" fontId="27" fillId="0" borderId="0" xfId="0" applyFont="1" applyBorder="1"/>
    <xf numFmtId="0" fontId="27" fillId="0" borderId="0" xfId="0" applyFont="1" applyBorder="1" applyAlignment="1">
      <alignment horizontal="right"/>
    </xf>
    <xf numFmtId="0" fontId="28" fillId="0" borderId="0" xfId="0" applyFont="1" applyBorder="1" applyAlignment="1">
      <alignment horizontal="right" vertical="center"/>
    </xf>
    <xf numFmtId="9" fontId="28" fillId="6" borderId="0" xfId="1" applyFont="1" applyFill="1" applyBorder="1" applyAlignment="1">
      <alignment horizontal="right"/>
    </xf>
    <xf numFmtId="9" fontId="28" fillId="0" borderId="10" xfId="1" applyFont="1" applyFill="1" applyBorder="1" applyAlignment="1">
      <alignment horizontal="right"/>
    </xf>
    <xf numFmtId="9" fontId="28" fillId="0" borderId="9" xfId="1" applyFont="1" applyFill="1" applyBorder="1" applyAlignment="1">
      <alignment horizontal="right"/>
    </xf>
    <xf numFmtId="9" fontId="27" fillId="0" borderId="0" xfId="1" applyFont="1" applyFill="1" applyBorder="1" applyAlignment="1">
      <alignment horizontal="right"/>
    </xf>
    <xf numFmtId="9" fontId="28" fillId="4" borderId="0" xfId="1" applyFont="1" applyFill="1" applyBorder="1"/>
    <xf numFmtId="0" fontId="27" fillId="0" borderId="0" xfId="0" applyFont="1" applyBorder="1" applyAlignment="1">
      <alignment horizontal="left" wrapText="1" indent="2"/>
    </xf>
    <xf numFmtId="9" fontId="28" fillId="5" borderId="10" xfId="1" applyFont="1" applyFill="1" applyBorder="1" applyAlignment="1">
      <alignment horizontal="right"/>
    </xf>
    <xf numFmtId="0" fontId="27" fillId="0" borderId="0" xfId="0" applyFont="1" applyBorder="1" applyAlignment="1">
      <alignment horizontal="left" indent="2"/>
    </xf>
    <xf numFmtId="9" fontId="28" fillId="5" borderId="11" xfId="1" applyFont="1" applyFill="1" applyBorder="1" applyAlignment="1">
      <alignment horizontal="right"/>
    </xf>
    <xf numFmtId="0" fontId="27" fillId="0" borderId="0" xfId="0" applyFont="1" applyFill="1" applyBorder="1"/>
    <xf numFmtId="0" fontId="27" fillId="0" borderId="0" xfId="0" applyFont="1" applyBorder="1" applyAlignment="1">
      <alignment vertical="center"/>
    </xf>
    <xf numFmtId="0" fontId="29" fillId="0" borderId="0" xfId="0" applyFont="1" applyFill="1" applyBorder="1"/>
    <xf numFmtId="0" fontId="30" fillId="0" borderId="0" xfId="0" applyFont="1" applyBorder="1" applyAlignment="1">
      <alignment wrapText="1"/>
    </xf>
    <xf numFmtId="0" fontId="30" fillId="0" borderId="0" xfId="0" applyFont="1" applyBorder="1" applyAlignment="1">
      <alignment horizontal="right" wrapText="1"/>
    </xf>
    <xf numFmtId="0" fontId="27" fillId="0" borderId="0" xfId="0" applyFont="1" applyBorder="1" applyAlignment="1">
      <alignment horizontal="right" vertical="center"/>
    </xf>
    <xf numFmtId="43" fontId="30" fillId="0" borderId="0" xfId="2" applyFont="1" applyBorder="1"/>
    <xf numFmtId="9" fontId="30" fillId="0" borderId="0" xfId="0" applyNumberFormat="1" applyFont="1" applyFill="1" applyBorder="1"/>
    <xf numFmtId="0" fontId="30" fillId="0" borderId="0" xfId="0" applyFont="1" applyBorder="1" applyAlignment="1">
      <alignment horizontal="left" vertical="top"/>
    </xf>
    <xf numFmtId="0" fontId="30" fillId="0" borderId="0" xfId="0" applyFont="1" applyFill="1" applyBorder="1" applyAlignment="1">
      <alignment horizontal="left" vertical="center" wrapText="1"/>
    </xf>
    <xf numFmtId="0" fontId="30" fillId="0" borderId="0" xfId="0" applyFont="1" applyBorder="1" applyAlignment="1">
      <alignment horizontal="left" vertical="center" wrapText="1"/>
    </xf>
    <xf numFmtId="0" fontId="30" fillId="0" borderId="0" xfId="0" applyFont="1" applyBorder="1"/>
    <xf numFmtId="0" fontId="2" fillId="6" borderId="0" xfId="0" applyFont="1" applyFill="1" applyBorder="1" applyAlignment="1">
      <alignment horizontal="left" vertical="center"/>
    </xf>
    <xf numFmtId="0" fontId="2" fillId="6" borderId="0" xfId="0" applyFont="1" applyFill="1" applyBorder="1" applyAlignment="1">
      <alignment vertical="center"/>
    </xf>
    <xf numFmtId="0" fontId="27" fillId="6" borderId="0" xfId="0" applyFont="1" applyFill="1" applyBorder="1"/>
    <xf numFmtId="0" fontId="31" fillId="0" borderId="0" xfId="0" applyFont="1" applyBorder="1" applyAlignment="1">
      <alignment horizontal="left"/>
    </xf>
    <xf numFmtId="0" fontId="2" fillId="0" borderId="0" xfId="0" applyFont="1" applyBorder="1" applyAlignment="1" applyProtection="1">
      <alignment horizontal="right" wrapText="1"/>
      <protection locked="0"/>
    </xf>
    <xf numFmtId="0" fontId="3" fillId="0" borderId="0" xfId="0" applyFont="1" applyFill="1" applyBorder="1" applyAlignment="1">
      <alignment horizontal="left" vertical="top" wrapText="1"/>
    </xf>
    <xf numFmtId="43" fontId="3" fillId="0" borderId="0" xfId="2" applyFont="1" applyFill="1" applyBorder="1" applyProtection="1">
      <protection locked="0"/>
    </xf>
    <xf numFmtId="43" fontId="26" fillId="0" borderId="0" xfId="2" applyFont="1" applyBorder="1" applyProtection="1">
      <protection locked="0"/>
    </xf>
    <xf numFmtId="43" fontId="3" fillId="0" borderId="0" xfId="2" applyFont="1" applyBorder="1" applyProtection="1">
      <protection locked="0"/>
    </xf>
    <xf numFmtId="14" fontId="2" fillId="0" borderId="0" xfId="0" applyNumberFormat="1" applyFont="1" applyBorder="1" applyProtection="1">
      <protection locked="0"/>
    </xf>
    <xf numFmtId="14" fontId="25" fillId="0" borderId="0" xfId="0" applyNumberFormat="1" applyFont="1" applyBorder="1" applyProtection="1">
      <protection locked="0"/>
    </xf>
    <xf numFmtId="43" fontId="7" fillId="0" borderId="0" xfId="2" applyFont="1" applyBorder="1" applyProtection="1">
      <protection locked="0"/>
    </xf>
    <xf numFmtId="0" fontId="10" fillId="0" borderId="0" xfId="0" applyFont="1" applyFill="1" applyBorder="1" applyAlignment="1">
      <alignment horizontal="left" vertical="top" wrapText="1"/>
    </xf>
    <xf numFmtId="0" fontId="6" fillId="0" borderId="0" xfId="0" quotePrefix="1" applyFont="1" applyFill="1" applyBorder="1" applyAlignment="1">
      <alignment horizontal="left" wrapText="1"/>
    </xf>
    <xf numFmtId="0" fontId="10" fillId="0" borderId="0" xfId="0" applyFont="1" applyFill="1" applyBorder="1" applyAlignment="1">
      <alignment vertical="top" wrapText="1"/>
    </xf>
    <xf numFmtId="0" fontId="7" fillId="0" borderId="0" xfId="0" applyFont="1" applyFill="1" applyBorder="1" applyAlignment="1">
      <alignment horizontal="left" vertical="top" wrapText="1"/>
    </xf>
    <xf numFmtId="0" fontId="6" fillId="0" borderId="0" xfId="0" quotePrefix="1" applyFont="1" applyBorder="1" applyAlignment="1">
      <alignment horizontal="left" wrapText="1"/>
    </xf>
    <xf numFmtId="0" fontId="31" fillId="0" borderId="0" xfId="0" applyFont="1" applyBorder="1" applyAlignment="1" applyProtection="1">
      <alignment horizontal="left"/>
    </xf>
    <xf numFmtId="0" fontId="2" fillId="0" borderId="0" xfId="0" applyFont="1" applyBorder="1" applyAlignment="1" applyProtection="1">
      <alignment wrapText="1"/>
    </xf>
    <xf numFmtId="0" fontId="6" fillId="0" borderId="0" xfId="0" applyFont="1" applyBorder="1" applyAlignment="1" applyProtection="1">
      <alignment wrapText="1"/>
    </xf>
    <xf numFmtId="0" fontId="27" fillId="0" borderId="0" xfId="0" applyFont="1" applyBorder="1" applyAlignment="1" applyProtection="1">
      <alignment wrapText="1"/>
    </xf>
    <xf numFmtId="0" fontId="16" fillId="0" borderId="0" xfId="0" applyFont="1" applyBorder="1" applyAlignment="1" applyProtection="1">
      <alignment wrapText="1"/>
    </xf>
    <xf numFmtId="0" fontId="30" fillId="0" borderId="0" xfId="0" applyFont="1" applyBorder="1" applyAlignment="1" applyProtection="1">
      <alignment wrapText="1"/>
    </xf>
    <xf numFmtId="0" fontId="7" fillId="0" borderId="0" xfId="0" applyFont="1" applyBorder="1" applyAlignment="1" applyProtection="1">
      <alignment horizontal="center" wrapText="1"/>
    </xf>
    <xf numFmtId="0" fontId="6" fillId="0" borderId="0" xfId="0" applyFont="1" applyBorder="1" applyAlignment="1" applyProtection="1">
      <alignment horizontal="center" wrapText="1"/>
    </xf>
    <xf numFmtId="0" fontId="3" fillId="0" borderId="0" xfId="0" applyFont="1" applyBorder="1" applyProtection="1"/>
    <xf numFmtId="0" fontId="2" fillId="6" borderId="0" xfId="0" applyFont="1" applyFill="1" applyBorder="1" applyAlignment="1" applyProtection="1">
      <alignment horizontal="left" vertical="center"/>
    </xf>
    <xf numFmtId="0" fontId="2" fillId="6" borderId="0" xfId="0" applyFont="1" applyFill="1" applyBorder="1" applyAlignment="1" applyProtection="1">
      <alignment vertical="center"/>
    </xf>
    <xf numFmtId="0" fontId="27" fillId="6" borderId="0" xfId="0" applyFont="1" applyFill="1" applyBorder="1" applyProtection="1"/>
    <xf numFmtId="0" fontId="2" fillId="6" borderId="0" xfId="0" applyFont="1" applyFill="1" applyBorder="1" applyProtection="1"/>
    <xf numFmtId="0" fontId="2" fillId="0" borderId="0" xfId="0" applyFont="1" applyBorder="1" applyProtection="1"/>
    <xf numFmtId="0" fontId="2" fillId="0" borderId="0" xfId="0" applyFont="1" applyBorder="1" applyAlignment="1" applyProtection="1">
      <alignment horizontal="right" wrapText="1"/>
    </xf>
    <xf numFmtId="0" fontId="25" fillId="0" borderId="0" xfId="0" applyFont="1" applyBorder="1" applyAlignment="1" applyProtection="1">
      <alignment horizontal="right"/>
    </xf>
    <xf numFmtId="0" fontId="27" fillId="0" borderId="0" xfId="0" applyFont="1" applyBorder="1" applyAlignment="1" applyProtection="1">
      <alignment horizontal="right"/>
    </xf>
    <xf numFmtId="0" fontId="25" fillId="0" borderId="0" xfId="0" applyFont="1" applyBorder="1" applyAlignment="1" applyProtection="1">
      <alignment horizontal="right" wrapText="1"/>
    </xf>
    <xf numFmtId="0" fontId="30" fillId="0" borderId="0" xfId="0" applyFont="1" applyBorder="1" applyAlignment="1" applyProtection="1">
      <alignment horizontal="right" wrapText="1"/>
    </xf>
    <xf numFmtId="0" fontId="2" fillId="0" borderId="0" xfId="0" applyFont="1" applyBorder="1" applyAlignment="1" applyProtection="1">
      <alignment vertical="center" wrapText="1"/>
    </xf>
    <xf numFmtId="0" fontId="2" fillId="0" borderId="0" xfId="0" applyFont="1" applyBorder="1" applyAlignment="1" applyProtection="1">
      <alignment horizontal="left" vertical="center"/>
    </xf>
    <xf numFmtId="0" fontId="2" fillId="0" borderId="0" xfId="0" applyFont="1" applyBorder="1" applyAlignment="1" applyProtection="1">
      <alignment vertical="center"/>
    </xf>
    <xf numFmtId="0" fontId="2" fillId="0" borderId="0" xfId="0" applyFont="1" applyBorder="1" applyAlignment="1" applyProtection="1">
      <alignment horizontal="right" vertical="center" wrapText="1"/>
    </xf>
    <xf numFmtId="0" fontId="25" fillId="0" borderId="0" xfId="0" applyFont="1" applyBorder="1" applyAlignment="1" applyProtection="1">
      <alignment horizontal="right" vertical="center"/>
    </xf>
    <xf numFmtId="0" fontId="28" fillId="0" borderId="0" xfId="0" applyFont="1" applyBorder="1" applyAlignment="1" applyProtection="1">
      <alignment horizontal="right" vertical="center"/>
    </xf>
    <xf numFmtId="0" fontId="25" fillId="0" borderId="0" xfId="0" applyFont="1" applyBorder="1" applyAlignment="1" applyProtection="1">
      <alignment horizontal="right" vertical="center" wrapText="1"/>
    </xf>
    <xf numFmtId="0" fontId="27" fillId="0" borderId="0" xfId="0" applyFont="1" applyBorder="1" applyAlignment="1" applyProtection="1">
      <alignment horizontal="right" vertical="center"/>
    </xf>
    <xf numFmtId="0" fontId="2" fillId="6" borderId="0" xfId="0" applyFont="1" applyFill="1" applyBorder="1" applyAlignment="1" applyProtection="1">
      <alignment horizontal="left"/>
    </xf>
    <xf numFmtId="43" fontId="2" fillId="6" borderId="0" xfId="2" applyFont="1" applyFill="1" applyBorder="1" applyProtection="1"/>
    <xf numFmtId="43" fontId="25" fillId="6" borderId="0" xfId="2" applyFont="1" applyFill="1" applyBorder="1" applyProtection="1"/>
    <xf numFmtId="9" fontId="28" fillId="6" borderId="0" xfId="1" applyFont="1" applyFill="1" applyBorder="1" applyAlignment="1" applyProtection="1">
      <alignment horizontal="right"/>
    </xf>
    <xf numFmtId="2" fontId="7" fillId="0" borderId="0" xfId="0" applyNumberFormat="1" applyFont="1" applyBorder="1" applyAlignment="1" applyProtection="1">
      <alignment horizontal="center"/>
    </xf>
    <xf numFmtId="0" fontId="8" fillId="0" borderId="0" xfId="0" applyFont="1" applyBorder="1" applyAlignment="1" applyProtection="1">
      <alignment horizontal="center"/>
    </xf>
    <xf numFmtId="0" fontId="3" fillId="0" borderId="0" xfId="0" applyFont="1" applyBorder="1" applyAlignment="1" applyProtection="1">
      <alignment wrapText="1"/>
    </xf>
    <xf numFmtId="0" fontId="3" fillId="0" borderId="10" xfId="0" applyFont="1" applyBorder="1" applyAlignment="1" applyProtection="1">
      <alignment horizontal="left"/>
    </xf>
    <xf numFmtId="0" fontId="3" fillId="0" borderId="10" xfId="0" applyFont="1" applyBorder="1" applyAlignment="1" applyProtection="1">
      <alignment horizontal="left" indent="2"/>
    </xf>
    <xf numFmtId="43" fontId="3" fillId="0" borderId="10" xfId="2" applyFont="1" applyBorder="1" applyProtection="1"/>
    <xf numFmtId="43" fontId="26" fillId="0" borderId="10" xfId="2" applyFont="1" applyBorder="1" applyProtection="1"/>
    <xf numFmtId="9" fontId="28" fillId="0" borderId="10" xfId="1" applyFont="1" applyFill="1" applyBorder="1" applyAlignment="1" applyProtection="1">
      <alignment horizontal="right"/>
    </xf>
    <xf numFmtId="0" fontId="3" fillId="0" borderId="9" xfId="0" applyFont="1" applyBorder="1" applyAlignment="1" applyProtection="1">
      <alignment horizontal="left"/>
    </xf>
    <xf numFmtId="0" fontId="3" fillId="0" borderId="9" xfId="0" applyFont="1" applyBorder="1" applyAlignment="1" applyProtection="1">
      <alignment horizontal="left" indent="2"/>
    </xf>
    <xf numFmtId="43" fontId="3" fillId="0" borderId="9" xfId="2" applyFont="1" applyBorder="1" applyProtection="1"/>
    <xf numFmtId="9" fontId="28" fillId="0" borderId="9" xfId="1" applyFont="1" applyFill="1" applyBorder="1" applyAlignment="1" applyProtection="1">
      <alignment horizontal="right"/>
    </xf>
    <xf numFmtId="43" fontId="26" fillId="0" borderId="9" xfId="2" applyFont="1" applyBorder="1" applyProtection="1"/>
    <xf numFmtId="0" fontId="10" fillId="0" borderId="0" xfId="0" applyFont="1" applyBorder="1" applyAlignment="1" applyProtection="1">
      <alignment wrapText="1"/>
    </xf>
    <xf numFmtId="0" fontId="3" fillId="0" borderId="9" xfId="0" applyFont="1" applyFill="1" applyBorder="1" applyAlignment="1" applyProtection="1">
      <alignment horizontal="left" indent="2"/>
    </xf>
    <xf numFmtId="0" fontId="3" fillId="0" borderId="0" xfId="0" applyFont="1" applyBorder="1" applyAlignment="1" applyProtection="1">
      <alignment horizontal="left"/>
    </xf>
    <xf numFmtId="43" fontId="3" fillId="0" borderId="0" xfId="2" applyFont="1" applyFill="1" applyBorder="1" applyProtection="1"/>
    <xf numFmtId="43" fontId="7" fillId="0" borderId="0" xfId="2" applyFont="1" applyBorder="1" applyProtection="1"/>
    <xf numFmtId="9" fontId="27" fillId="0" borderId="0" xfId="1" applyFont="1" applyFill="1" applyBorder="1" applyAlignment="1" applyProtection="1">
      <alignment horizontal="right"/>
    </xf>
    <xf numFmtId="43" fontId="26" fillId="0" borderId="0" xfId="2" applyFont="1" applyFill="1" applyBorder="1" applyProtection="1"/>
    <xf numFmtId="0" fontId="27" fillId="0" borderId="0" xfId="0" applyFont="1" applyBorder="1" applyProtection="1"/>
    <xf numFmtId="2" fontId="7" fillId="0" borderId="0" xfId="0" applyNumberFormat="1" applyFont="1" applyFill="1" applyBorder="1" applyAlignment="1" applyProtection="1">
      <alignment horizontal="center"/>
    </xf>
    <xf numFmtId="43" fontId="25" fillId="6" borderId="0" xfId="0" applyNumberFormat="1" applyFont="1" applyFill="1" applyBorder="1" applyAlignment="1" applyProtection="1">
      <alignment horizontal="left"/>
    </xf>
    <xf numFmtId="9" fontId="6" fillId="0" borderId="0" xfId="1" applyFont="1" applyFill="1" applyBorder="1" applyAlignment="1" applyProtection="1">
      <alignment horizontal="center"/>
    </xf>
    <xf numFmtId="9" fontId="8" fillId="0" borderId="0" xfId="0" applyNumberFormat="1" applyFont="1" applyBorder="1" applyAlignment="1" applyProtection="1">
      <alignment horizontal="center"/>
    </xf>
    <xf numFmtId="0" fontId="9" fillId="0" borderId="0" xfId="0" applyFont="1" applyBorder="1" applyAlignment="1" applyProtection="1">
      <alignment wrapText="1"/>
    </xf>
    <xf numFmtId="0" fontId="10" fillId="0" borderId="10" xfId="0" applyFont="1" applyFill="1" applyBorder="1" applyAlignment="1" applyProtection="1">
      <alignment horizontal="left" indent="2"/>
    </xf>
    <xf numFmtId="9" fontId="17" fillId="0" borderId="0" xfId="1" applyFont="1" applyBorder="1" applyAlignment="1" applyProtection="1">
      <alignment horizontal="center"/>
    </xf>
    <xf numFmtId="0" fontId="3" fillId="0" borderId="0" xfId="0" applyFont="1" applyFill="1" applyBorder="1" applyAlignment="1" applyProtection="1">
      <alignment wrapText="1"/>
    </xf>
    <xf numFmtId="0" fontId="10" fillId="0" borderId="9" xfId="0" applyFont="1" applyFill="1" applyBorder="1" applyAlignment="1" applyProtection="1">
      <alignment horizontal="left" wrapText="1" indent="2"/>
    </xf>
    <xf numFmtId="43" fontId="3" fillId="0" borderId="9" xfId="2" applyFont="1" applyBorder="1" applyAlignment="1" applyProtection="1">
      <alignment vertical="top"/>
    </xf>
    <xf numFmtId="43" fontId="26" fillId="0" borderId="9" xfId="2" applyFont="1" applyBorder="1" applyAlignment="1" applyProtection="1">
      <alignment vertical="top"/>
    </xf>
    <xf numFmtId="0" fontId="3" fillId="0" borderId="0" xfId="0" applyFont="1" applyFill="1" applyBorder="1" applyAlignment="1" applyProtection="1">
      <alignment vertical="top" wrapText="1"/>
    </xf>
    <xf numFmtId="0" fontId="3" fillId="0" borderId="0" xfId="0" applyFont="1" applyFill="1" applyBorder="1" applyProtection="1"/>
    <xf numFmtId="0" fontId="10" fillId="0" borderId="9" xfId="0" applyFont="1" applyBorder="1" applyAlignment="1" applyProtection="1">
      <alignment horizontal="left" indent="2"/>
    </xf>
    <xf numFmtId="0" fontId="7" fillId="0" borderId="0" xfId="0" applyFont="1" applyBorder="1" applyAlignment="1" applyProtection="1">
      <alignment horizontal="left"/>
    </xf>
    <xf numFmtId="0" fontId="7" fillId="0" borderId="0" xfId="0" applyFont="1" applyBorder="1" applyProtection="1"/>
    <xf numFmtId="43" fontId="26" fillId="0" borderId="0" xfId="2" applyFont="1" applyBorder="1" applyProtection="1"/>
    <xf numFmtId="0" fontId="7" fillId="0" borderId="0" xfId="0" applyFont="1" applyBorder="1" applyAlignment="1" applyProtection="1">
      <alignment wrapText="1"/>
    </xf>
    <xf numFmtId="0" fontId="9" fillId="0" borderId="1" xfId="0" applyFont="1" applyBorder="1" applyAlignment="1" applyProtection="1">
      <alignment wrapText="1"/>
    </xf>
    <xf numFmtId="0" fontId="3" fillId="0" borderId="9" xfId="0" applyFont="1" applyBorder="1" applyAlignment="1" applyProtection="1">
      <alignment horizontal="left" wrapText="1" indent="2"/>
    </xf>
    <xf numFmtId="43" fontId="3" fillId="0" borderId="0" xfId="2" applyFont="1" applyBorder="1" applyProtection="1"/>
    <xf numFmtId="0" fontId="2" fillId="4" borderId="0" xfId="0" applyFont="1" applyFill="1" applyBorder="1" applyAlignment="1" applyProtection="1">
      <alignment horizontal="left"/>
    </xf>
    <xf numFmtId="0" fontId="6" fillId="4" borderId="0" xfId="0" applyFont="1" applyFill="1" applyBorder="1" applyAlignment="1" applyProtection="1">
      <alignment horizontal="left" indent="1"/>
    </xf>
    <xf numFmtId="43" fontId="6" fillId="4" borderId="0" xfId="2" applyFont="1" applyFill="1" applyBorder="1" applyProtection="1"/>
    <xf numFmtId="43" fontId="25" fillId="4" borderId="0" xfId="2" applyFont="1" applyFill="1" applyBorder="1" applyProtection="1"/>
    <xf numFmtId="9" fontId="28" fillId="4" borderId="0" xfId="1" applyFont="1" applyFill="1" applyBorder="1" applyProtection="1"/>
    <xf numFmtId="0" fontId="9" fillId="0" borderId="0" xfId="0" applyFont="1" applyFill="1" applyBorder="1" applyAlignment="1" applyProtection="1">
      <alignment wrapText="1"/>
    </xf>
    <xf numFmtId="43" fontId="7" fillId="0" borderId="10" xfId="2" applyFont="1" applyBorder="1" applyProtection="1"/>
    <xf numFmtId="43" fontId="7" fillId="0" borderId="9" xfId="2" applyFont="1" applyBorder="1" applyProtection="1"/>
    <xf numFmtId="0" fontId="2" fillId="4" borderId="0" xfId="0" applyFont="1" applyFill="1" applyBorder="1" applyAlignment="1" applyProtection="1">
      <alignment horizontal="left" indent="1"/>
    </xf>
    <xf numFmtId="43" fontId="3" fillId="0" borderId="9" xfId="2" applyFont="1" applyFill="1" applyBorder="1" applyProtection="1"/>
    <xf numFmtId="43" fontId="26" fillId="0" borderId="9" xfId="2" applyFont="1" applyFill="1" applyBorder="1" applyProtection="1"/>
    <xf numFmtId="0" fontId="8" fillId="0" borderId="0" xfId="0" applyFont="1" applyFill="1" applyBorder="1" applyAlignment="1" applyProtection="1">
      <alignment horizontal="center"/>
    </xf>
    <xf numFmtId="0" fontId="10" fillId="0" borderId="9" xfId="0" applyFont="1" applyFill="1" applyBorder="1" applyAlignment="1" applyProtection="1">
      <alignment horizontal="left"/>
    </xf>
    <xf numFmtId="0" fontId="10" fillId="0" borderId="9" xfId="0" applyFont="1" applyFill="1" applyBorder="1" applyAlignment="1" applyProtection="1">
      <alignment horizontal="left" vertical="top" indent="2"/>
    </xf>
    <xf numFmtId="43" fontId="10" fillId="0" borderId="9" xfId="2" applyFont="1" applyFill="1" applyBorder="1" applyProtection="1"/>
    <xf numFmtId="2" fontId="10"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xf>
    <xf numFmtId="0" fontId="10" fillId="0" borderId="0" xfId="0" applyFont="1" applyFill="1" applyBorder="1" applyAlignment="1" applyProtection="1">
      <alignment vertical="top" wrapText="1"/>
    </xf>
    <xf numFmtId="0" fontId="10" fillId="0" borderId="0" xfId="0" applyFont="1" applyFill="1" applyBorder="1" applyAlignment="1" applyProtection="1">
      <alignment vertical="top"/>
    </xf>
    <xf numFmtId="0" fontId="10" fillId="0" borderId="0" xfId="0" applyFont="1" applyFill="1" applyBorder="1" applyProtection="1"/>
    <xf numFmtId="0" fontId="6" fillId="0" borderId="0" xfId="0" quotePrefix="1" applyFont="1" applyFill="1" applyBorder="1" applyAlignment="1" applyProtection="1"/>
    <xf numFmtId="0" fontId="3" fillId="0" borderId="9" xfId="0" applyFont="1" applyBorder="1" applyAlignment="1" applyProtection="1">
      <alignment horizontal="left" vertical="center"/>
    </xf>
    <xf numFmtId="0" fontId="3" fillId="0" borderId="9" xfId="0" applyFont="1" applyBorder="1" applyAlignment="1" applyProtection="1">
      <alignment horizontal="left" vertical="center" wrapText="1" indent="2"/>
    </xf>
    <xf numFmtId="43" fontId="3" fillId="0" borderId="9" xfId="2" applyFont="1" applyBorder="1" applyAlignment="1" applyProtection="1"/>
    <xf numFmtId="43" fontId="26" fillId="0" borderId="9" xfId="2" applyFont="1" applyBorder="1" applyAlignment="1" applyProtection="1"/>
    <xf numFmtId="2" fontId="7" fillId="0" borderId="0" xfId="0" applyNumberFormat="1" applyFont="1" applyBorder="1" applyAlignment="1" applyProtection="1">
      <alignment horizontal="center" vertical="center"/>
    </xf>
    <xf numFmtId="0" fontId="8" fillId="0" borderId="0" xfId="0" applyFont="1" applyBorder="1" applyAlignment="1" applyProtection="1">
      <alignment horizontal="center" vertical="center"/>
    </xf>
    <xf numFmtId="0" fontId="3"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3" fillId="0" borderId="0" xfId="0" applyFont="1" applyBorder="1" applyAlignment="1" applyProtection="1">
      <alignment vertical="center"/>
    </xf>
    <xf numFmtId="0" fontId="3" fillId="0" borderId="0" xfId="0" applyFont="1" applyBorder="1" applyAlignment="1" applyProtection="1">
      <alignment horizontal="left" wrapText="1" indent="2"/>
    </xf>
    <xf numFmtId="0" fontId="7" fillId="0" borderId="0" xfId="0" applyFont="1" applyBorder="1" applyAlignment="1" applyProtection="1">
      <alignment horizontal="left" wrapText="1" indent="2"/>
    </xf>
    <xf numFmtId="0" fontId="27" fillId="0" borderId="0" xfId="0" applyFont="1" applyBorder="1" applyAlignment="1" applyProtection="1">
      <alignment horizontal="left" wrapText="1" indent="2"/>
    </xf>
    <xf numFmtId="0" fontId="6" fillId="5" borderId="10" xfId="0" applyFont="1" applyFill="1" applyBorder="1" applyProtection="1"/>
    <xf numFmtId="0" fontId="6" fillId="5" borderId="10" xfId="0" applyFont="1" applyFill="1" applyBorder="1" applyAlignment="1" applyProtection="1">
      <alignment horizontal="right"/>
    </xf>
    <xf numFmtId="43" fontId="6" fillId="5" borderId="10" xfId="2" applyFont="1" applyFill="1" applyBorder="1" applyProtection="1"/>
    <xf numFmtId="43" fontId="25" fillId="5" borderId="10" xfId="2" applyFont="1" applyFill="1" applyBorder="1" applyProtection="1"/>
    <xf numFmtId="9" fontId="28" fillId="5" borderId="10" xfId="1" applyFont="1" applyFill="1" applyBorder="1" applyAlignment="1" applyProtection="1">
      <alignment horizontal="right"/>
    </xf>
    <xf numFmtId="10" fontId="7" fillId="0" borderId="0" xfId="1" applyNumberFormat="1" applyFont="1" applyBorder="1" applyAlignment="1" applyProtection="1">
      <alignment horizontal="center"/>
    </xf>
    <xf numFmtId="0" fontId="9" fillId="0" borderId="0" xfId="0" applyFont="1" applyBorder="1" applyAlignment="1" applyProtection="1">
      <alignment horizontal="center"/>
    </xf>
    <xf numFmtId="0" fontId="7" fillId="0" borderId="0" xfId="0" applyFont="1" applyFill="1" applyBorder="1" applyAlignment="1" applyProtection="1"/>
    <xf numFmtId="0" fontId="3" fillId="0" borderId="0" xfId="0" applyFont="1" applyFill="1" applyBorder="1" applyAlignment="1" applyProtection="1"/>
    <xf numFmtId="0" fontId="6" fillId="5" borderId="10" xfId="0" applyFont="1" applyFill="1" applyBorder="1" applyAlignment="1" applyProtection="1"/>
    <xf numFmtId="43" fontId="6" fillId="5" borderId="10" xfId="2" applyFont="1" applyFill="1" applyBorder="1" applyAlignment="1" applyProtection="1"/>
    <xf numFmtId="43" fontId="25" fillId="5" borderId="10" xfId="0" applyNumberFormat="1" applyFont="1" applyFill="1" applyBorder="1" applyAlignment="1" applyProtection="1">
      <alignment horizontal="right"/>
    </xf>
    <xf numFmtId="43" fontId="25" fillId="5" borderId="10" xfId="2" applyFont="1" applyFill="1" applyBorder="1" applyAlignment="1" applyProtection="1"/>
    <xf numFmtId="0" fontId="9" fillId="0" borderId="0" xfId="0" applyFont="1" applyFill="1" applyBorder="1" applyAlignment="1" applyProtection="1">
      <alignment vertical="center" wrapText="1"/>
    </xf>
    <xf numFmtId="0" fontId="7" fillId="0" borderId="0" xfId="0" applyFont="1" applyFill="1" applyBorder="1" applyAlignment="1" applyProtection="1">
      <alignment vertical="center"/>
    </xf>
    <xf numFmtId="0" fontId="7" fillId="0" borderId="0" xfId="0" applyFont="1" applyFill="1" applyBorder="1" applyAlignment="1" applyProtection="1">
      <alignment vertical="center" wrapText="1"/>
    </xf>
    <xf numFmtId="0" fontId="7" fillId="0" borderId="0" xfId="0" applyFont="1" applyBorder="1" applyAlignment="1" applyProtection="1">
      <alignment vertical="center"/>
    </xf>
    <xf numFmtId="43" fontId="2" fillId="0" borderId="0" xfId="2" applyFont="1" applyBorder="1" applyProtection="1"/>
    <xf numFmtId="0" fontId="6" fillId="0" borderId="0" xfId="0" applyFont="1" applyBorder="1" applyProtection="1"/>
    <xf numFmtId="43" fontId="25" fillId="0" borderId="0" xfId="2" applyFont="1" applyBorder="1" applyProtection="1"/>
    <xf numFmtId="0" fontId="3" fillId="0" borderId="0" xfId="0" applyFont="1" applyBorder="1" applyAlignment="1" applyProtection="1">
      <alignment horizontal="left" indent="2"/>
    </xf>
    <xf numFmtId="0" fontId="7" fillId="0" borderId="0" xfId="0" applyFont="1" applyBorder="1" applyAlignment="1" applyProtection="1">
      <alignment horizontal="left" indent="2"/>
    </xf>
    <xf numFmtId="0" fontId="27" fillId="0" borderId="0" xfId="0" applyFont="1" applyBorder="1" applyAlignment="1" applyProtection="1">
      <alignment horizontal="left" indent="2"/>
    </xf>
    <xf numFmtId="43" fontId="6" fillId="0" borderId="0" xfId="2" applyFont="1" applyBorder="1" applyProtection="1"/>
    <xf numFmtId="0" fontId="7" fillId="5" borderId="11" xfId="0" applyFont="1" applyFill="1" applyBorder="1" applyAlignment="1" applyProtection="1">
      <alignment horizontal="left"/>
    </xf>
    <xf numFmtId="0" fontId="3" fillId="5" borderId="11" xfId="0" applyFont="1" applyFill="1" applyBorder="1" applyAlignment="1" applyProtection="1">
      <alignment horizontal="left" indent="2"/>
    </xf>
    <xf numFmtId="164" fontId="25" fillId="5" borderId="11" xfId="2" applyNumberFormat="1" applyFont="1" applyFill="1" applyBorder="1" applyProtection="1"/>
    <xf numFmtId="9" fontId="28" fillId="5" borderId="11" xfId="1" applyFont="1" applyFill="1" applyBorder="1" applyAlignment="1" applyProtection="1">
      <alignment horizontal="right"/>
    </xf>
    <xf numFmtId="43" fontId="16" fillId="0" borderId="0" xfId="2" applyFont="1" applyBorder="1" applyProtection="1"/>
    <xf numFmtId="43" fontId="30" fillId="0" borderId="0" xfId="2" applyFont="1" applyBorder="1" applyProtection="1"/>
    <xf numFmtId="9" fontId="3" fillId="0" borderId="0" xfId="0" applyNumberFormat="1" applyFont="1" applyFill="1" applyBorder="1" applyProtection="1"/>
    <xf numFmtId="0" fontId="7" fillId="0" borderId="0" xfId="0" applyFont="1" applyFill="1" applyBorder="1" applyProtection="1"/>
    <xf numFmtId="0" fontId="27" fillId="0" borderId="0" xfId="0" applyFont="1" applyFill="1" applyBorder="1" applyProtection="1"/>
    <xf numFmtId="9" fontId="17" fillId="0" borderId="0" xfId="0" applyNumberFormat="1" applyFont="1" applyFill="1" applyBorder="1" applyProtection="1"/>
    <xf numFmtId="9" fontId="30" fillId="0" borderId="0" xfId="0" applyNumberFormat="1" applyFont="1" applyFill="1" applyBorder="1" applyProtection="1"/>
    <xf numFmtId="0" fontId="2" fillId="0" borderId="0" xfId="0" applyFont="1" applyFill="1" applyBorder="1" applyProtection="1"/>
    <xf numFmtId="0" fontId="3" fillId="0" borderId="0" xfId="0" applyFont="1" applyBorder="1" applyAlignment="1" applyProtection="1">
      <alignment horizontal="left" vertical="center"/>
    </xf>
    <xf numFmtId="0" fontId="3" fillId="0" borderId="0" xfId="0" applyFont="1" applyBorder="1" applyAlignment="1" applyProtection="1">
      <alignment horizontal="left" vertical="top"/>
    </xf>
    <xf numFmtId="0" fontId="27" fillId="0" borderId="0" xfId="0" applyFont="1" applyBorder="1" applyAlignment="1" applyProtection="1">
      <alignment vertical="center"/>
    </xf>
    <xf numFmtId="0" fontId="17" fillId="0" borderId="0" xfId="0" applyFont="1" applyBorder="1" applyAlignment="1" applyProtection="1">
      <alignment horizontal="left" vertical="top"/>
    </xf>
    <xf numFmtId="0" fontId="30" fillId="0" borderId="0" xfId="0" applyFont="1" applyBorder="1" applyAlignment="1" applyProtection="1">
      <alignment horizontal="left" vertical="top"/>
    </xf>
    <xf numFmtId="0" fontId="7" fillId="0" borderId="0" xfId="0" applyFont="1" applyBorder="1" applyAlignment="1" applyProtection="1">
      <alignment horizontal="center" vertical="top"/>
    </xf>
    <xf numFmtId="0" fontId="3" fillId="0" borderId="0" xfId="0" applyFont="1" applyFill="1" applyBorder="1" applyAlignment="1" applyProtection="1">
      <alignment horizontal="left" vertical="top" wrapText="1"/>
    </xf>
    <xf numFmtId="0" fontId="3" fillId="0" borderId="0" xfId="0" applyFont="1" applyFill="1" applyBorder="1" applyAlignment="1" applyProtection="1">
      <alignment horizontal="left" vertical="center" wrapText="1"/>
    </xf>
    <xf numFmtId="0" fontId="17" fillId="0" borderId="0" xfId="0" applyFont="1" applyFill="1" applyBorder="1" applyAlignment="1" applyProtection="1">
      <alignment horizontal="left" vertical="center" wrapText="1"/>
    </xf>
    <xf numFmtId="0" fontId="30" fillId="0" borderId="0" xfId="0" applyFont="1" applyFill="1" applyBorder="1" applyAlignment="1" applyProtection="1">
      <alignment horizontal="left" vertical="center" wrapText="1"/>
    </xf>
    <xf numFmtId="0" fontId="7" fillId="0" borderId="0" xfId="0" applyFont="1" applyFill="1" applyBorder="1" applyAlignment="1" applyProtection="1">
      <alignment horizontal="center" vertical="center" wrapText="1"/>
    </xf>
    <xf numFmtId="0" fontId="10"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30" fillId="0" borderId="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10" fillId="0" borderId="0" xfId="0" applyFont="1" applyFill="1" applyBorder="1" applyAlignment="1" applyProtection="1">
      <alignment horizontal="left" vertical="center" wrapText="1"/>
    </xf>
    <xf numFmtId="0" fontId="5" fillId="0" borderId="0" xfId="0" applyFont="1" applyFill="1" applyBorder="1" applyProtection="1"/>
    <xf numFmtId="0" fontId="8" fillId="0" borderId="0" xfId="0" applyFont="1" applyFill="1" applyBorder="1" applyProtection="1"/>
    <xf numFmtId="0" fontId="29" fillId="0" borderId="0" xfId="0" applyFont="1" applyFill="1" applyBorder="1" applyProtection="1"/>
    <xf numFmtId="0" fontId="17" fillId="0" borderId="0" xfId="0" applyFont="1" applyBorder="1" applyProtection="1"/>
    <xf numFmtId="0" fontId="30" fillId="0" borderId="0" xfId="0" applyFont="1" applyBorder="1" applyProtection="1"/>
    <xf numFmtId="0" fontId="2" fillId="0" borderId="0" xfId="0" applyFont="1" applyBorder="1" applyAlignment="1" applyProtection="1">
      <alignment horizontal="left"/>
    </xf>
    <xf numFmtId="0" fontId="17" fillId="0" borderId="0" xfId="0" applyFont="1" applyBorder="1" applyAlignment="1" applyProtection="1">
      <alignment wrapText="1"/>
    </xf>
    <xf numFmtId="14" fontId="2" fillId="0" borderId="0" xfId="0" applyNumberFormat="1" applyFont="1" applyBorder="1" applyProtection="1"/>
    <xf numFmtId="14" fontId="25" fillId="0" borderId="0" xfId="0" applyNumberFormat="1" applyFont="1" applyBorder="1" applyProtection="1"/>
    <xf numFmtId="0" fontId="2" fillId="6" borderId="0" xfId="0" applyFont="1" applyFill="1" applyBorder="1" applyAlignment="1" applyProtection="1">
      <alignment wrapText="1"/>
    </xf>
    <xf numFmtId="0" fontId="2" fillId="4" borderId="0" xfId="0" applyFont="1" applyFill="1" applyBorder="1" applyAlignment="1" applyProtection="1">
      <alignment wrapText="1"/>
    </xf>
    <xf numFmtId="43" fontId="2" fillId="4" borderId="0" xfId="2" applyFont="1" applyFill="1" applyBorder="1" applyProtection="1"/>
    <xf numFmtId="0" fontId="10" fillId="0" borderId="0" xfId="0" applyFont="1" applyFill="1" applyBorder="1" applyAlignment="1" applyProtection="1">
      <alignment horizontal="left" vertical="top" wrapText="1"/>
    </xf>
    <xf numFmtId="0" fontId="17" fillId="0" borderId="0" xfId="0" applyFont="1" applyFill="1" applyBorder="1" applyProtection="1"/>
    <xf numFmtId="0" fontId="6" fillId="0" borderId="0" xfId="0" quotePrefix="1" applyFont="1" applyFill="1" applyBorder="1" applyAlignment="1" applyProtection="1">
      <alignment horizontal="left" wrapText="1"/>
    </xf>
    <xf numFmtId="0" fontId="7" fillId="0" borderId="0" xfId="0" applyFont="1" applyFill="1" applyBorder="1" applyAlignment="1" applyProtection="1">
      <alignment horizontal="left" vertical="top" wrapText="1"/>
    </xf>
    <xf numFmtId="0" fontId="7" fillId="0" borderId="0" xfId="0" applyFont="1" applyFill="1" applyBorder="1" applyAlignment="1" applyProtection="1">
      <alignment vertical="top" wrapText="1"/>
    </xf>
    <xf numFmtId="0" fontId="17" fillId="0" borderId="0" xfId="0" applyFont="1" applyFill="1" applyBorder="1" applyAlignment="1" applyProtection="1">
      <alignment vertical="top" wrapText="1"/>
    </xf>
    <xf numFmtId="0" fontId="6" fillId="0" borderId="0" xfId="0" quotePrefix="1" applyFont="1" applyBorder="1" applyAlignment="1" applyProtection="1">
      <alignment horizontal="left" wrapText="1"/>
    </xf>
    <xf numFmtId="0" fontId="17" fillId="0" borderId="0" xfId="0" applyFont="1" applyBorder="1" applyAlignment="1" applyProtection="1">
      <alignment vertical="center"/>
    </xf>
    <xf numFmtId="0" fontId="3" fillId="6" borderId="0" xfId="0" applyFont="1" applyFill="1" applyBorder="1" applyAlignment="1">
      <alignment horizontal="center"/>
    </xf>
    <xf numFmtId="2" fontId="7" fillId="0" borderId="0" xfId="0" applyNumberFormat="1" applyFont="1" applyBorder="1" applyAlignment="1">
      <alignment horizontal="center" wrapText="1"/>
    </xf>
    <xf numFmtId="0" fontId="8" fillId="0" borderId="0" xfId="0" applyFont="1" applyBorder="1" applyAlignment="1">
      <alignment horizontal="center" wrapText="1"/>
    </xf>
    <xf numFmtId="0" fontId="2" fillId="0" borderId="0" xfId="0" applyFont="1" applyBorder="1" applyAlignment="1" applyProtection="1">
      <alignment horizontal="left"/>
      <protection locked="0"/>
    </xf>
    <xf numFmtId="0" fontId="14" fillId="7" borderId="12" xfId="3" applyFont="1" applyFill="1" applyBorder="1" applyAlignment="1">
      <alignment horizontal="left"/>
    </xf>
    <xf numFmtId="0" fontId="14" fillId="7" borderId="5" xfId="3" applyFont="1" applyFill="1" applyBorder="1" applyAlignment="1">
      <alignment horizontal="left"/>
    </xf>
    <xf numFmtId="0" fontId="13" fillId="6" borderId="12" xfId="3" applyFont="1" applyFill="1" applyBorder="1" applyAlignment="1">
      <alignment horizontal="left"/>
    </xf>
    <xf numFmtId="0" fontId="13" fillId="6" borderId="5" xfId="3" applyFont="1" applyFill="1" applyBorder="1" applyAlignment="1">
      <alignment horizontal="left"/>
    </xf>
    <xf numFmtId="0" fontId="13" fillId="6" borderId="12" xfId="3" applyFont="1" applyFill="1" applyBorder="1" applyAlignment="1">
      <alignment horizontal="left" wrapText="1"/>
    </xf>
    <xf numFmtId="0" fontId="14" fillId="7" borderId="6" xfId="3" applyFont="1" applyFill="1" applyBorder="1" applyAlignment="1">
      <alignment horizontal="center" vertical="center" textRotation="90" wrapText="1"/>
    </xf>
    <xf numFmtId="0" fontId="14" fillId="7" borderId="7" xfId="3" applyFont="1" applyFill="1" applyBorder="1" applyAlignment="1">
      <alignment horizontal="center" vertical="center" textRotation="90" wrapText="1"/>
    </xf>
    <xf numFmtId="0" fontId="14" fillId="7" borderId="2" xfId="3" applyFont="1" applyFill="1" applyBorder="1" applyAlignment="1">
      <alignment horizontal="center" vertical="center" textRotation="90" wrapText="1"/>
    </xf>
    <xf numFmtId="0" fontId="0" fillId="0" borderId="0" xfId="0" applyAlignment="1" applyProtection="1">
      <alignment horizontal="left"/>
    </xf>
    <xf numFmtId="0" fontId="0" fillId="0" borderId="0" xfId="0" applyAlignment="1" applyProtection="1">
      <alignment horizontal="left" wrapText="1"/>
    </xf>
    <xf numFmtId="0" fontId="0" fillId="0" borderId="0" xfId="0" applyAlignment="1" applyProtection="1">
      <alignment horizontal="left" vertical="center" wrapText="1"/>
    </xf>
    <xf numFmtId="0" fontId="0" fillId="3" borderId="1" xfId="0" applyFill="1" applyBorder="1" applyAlignment="1" applyProtection="1">
      <alignment horizontal="left" indent="1"/>
    </xf>
    <xf numFmtId="0" fontId="0" fillId="0" borderId="1" xfId="0" applyBorder="1" applyAlignment="1" applyProtection="1">
      <alignment horizontal="left" indent="1"/>
    </xf>
    <xf numFmtId="0" fontId="0" fillId="5" borderId="1" xfId="0" applyFill="1" applyBorder="1" applyAlignment="1" applyProtection="1">
      <alignment horizontal="left" indent="1"/>
    </xf>
    <xf numFmtId="0" fontId="10" fillId="0" borderId="0" xfId="0" applyFont="1" applyFill="1" applyBorder="1" applyAlignment="1">
      <alignment horizontal="left" vertical="top" wrapText="1"/>
    </xf>
    <xf numFmtId="0" fontId="6" fillId="0" borderId="0" xfId="0" quotePrefix="1" applyFont="1" applyFill="1" applyBorder="1" applyAlignment="1">
      <alignment horizontal="left" wrapText="1"/>
    </xf>
    <xf numFmtId="0" fontId="10" fillId="0" borderId="0" xfId="0" applyFont="1" applyFill="1" applyBorder="1" applyAlignment="1">
      <alignment vertical="top" wrapText="1"/>
    </xf>
    <xf numFmtId="0" fontId="7" fillId="0" borderId="0" xfId="0" applyFont="1" applyFill="1" applyBorder="1" applyAlignment="1">
      <alignment horizontal="left" vertical="top" wrapText="1"/>
    </xf>
    <xf numFmtId="0" fontId="6" fillId="0" borderId="0" xfId="0" quotePrefix="1" applyFont="1" applyBorder="1" applyAlignment="1">
      <alignment horizontal="left" wrapText="1"/>
    </xf>
    <xf numFmtId="0" fontId="3" fillId="6" borderId="0" xfId="0" applyFont="1" applyFill="1" applyBorder="1" applyAlignment="1" applyProtection="1">
      <alignment horizontal="center"/>
    </xf>
    <xf numFmtId="2" fontId="7" fillId="0" borderId="0" xfId="0" applyNumberFormat="1" applyFont="1" applyBorder="1" applyAlignment="1" applyProtection="1">
      <alignment horizontal="center" wrapText="1"/>
    </xf>
    <xf numFmtId="0" fontId="8" fillId="0" borderId="0" xfId="0" applyFont="1" applyBorder="1" applyAlignment="1" applyProtection="1">
      <alignment horizontal="center" wrapText="1"/>
    </xf>
    <xf numFmtId="0" fontId="2" fillId="0" borderId="0" xfId="0" applyFont="1" applyBorder="1" applyAlignment="1" applyProtection="1">
      <alignment horizontal="left"/>
    </xf>
    <xf numFmtId="0" fontId="14" fillId="7" borderId="6" xfId="3" applyFont="1" applyFill="1" applyBorder="1" applyAlignment="1" applyProtection="1">
      <alignment horizontal="center" vertical="center" textRotation="90" wrapText="1"/>
    </xf>
    <xf numFmtId="0" fontId="14" fillId="7" borderId="7" xfId="3" applyFont="1" applyFill="1" applyBorder="1" applyAlignment="1" applyProtection="1">
      <alignment horizontal="center" vertical="center" textRotation="90" wrapText="1"/>
    </xf>
    <xf numFmtId="0" fontId="14" fillId="7" borderId="2" xfId="3" applyFont="1" applyFill="1" applyBorder="1" applyAlignment="1" applyProtection="1">
      <alignment horizontal="center" vertical="center" textRotation="90" wrapText="1"/>
    </xf>
    <xf numFmtId="0" fontId="13" fillId="6" borderId="12" xfId="3" applyFont="1" applyFill="1" applyBorder="1" applyAlignment="1" applyProtection="1">
      <alignment horizontal="left"/>
    </xf>
    <xf numFmtId="0" fontId="13" fillId="6" borderId="5" xfId="3" applyFont="1" applyFill="1" applyBorder="1" applyAlignment="1" applyProtection="1">
      <alignment horizontal="left"/>
    </xf>
    <xf numFmtId="0" fontId="13" fillId="6" borderId="1" xfId="3" applyFont="1" applyFill="1" applyBorder="1" applyAlignment="1" applyProtection="1">
      <alignment horizontal="left" wrapText="1"/>
    </xf>
    <xf numFmtId="0" fontId="13" fillId="6" borderId="1" xfId="3" applyFont="1" applyFill="1" applyBorder="1" applyAlignment="1" applyProtection="1">
      <alignment horizontal="left"/>
    </xf>
  </cellXfs>
  <cellStyles count="5">
    <cellStyle name="Komma" xfId="2" builtinId="3"/>
    <cellStyle name="Komma 2" xfId="4" xr:uid="{F0CFA49F-4492-4D17-AF23-7868A2AFF09B}"/>
    <cellStyle name="Prozent" xfId="1" builtinId="5"/>
    <cellStyle name="Standard" xfId="0" builtinId="0"/>
    <cellStyle name="Standard 2" xfId="3" xr:uid="{E9616DDF-EA2C-4C34-9DD8-3FE0DC98BC19}"/>
  </cellStyles>
  <dxfs count="21">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5</xdr:col>
      <xdr:colOff>623794</xdr:colOff>
      <xdr:row>21</xdr:row>
      <xdr:rowOff>172322</xdr:rowOff>
    </xdr:from>
    <xdr:to>
      <xdr:col>6</xdr:col>
      <xdr:colOff>73461</xdr:colOff>
      <xdr:row>23</xdr:row>
      <xdr:rowOff>41088</xdr:rowOff>
    </xdr:to>
    <xdr:sp macro="" textlink="">
      <xdr:nvSpPr>
        <xdr:cNvPr id="2" name="Ellipse 1">
          <a:extLst>
            <a:ext uri="{FF2B5EF4-FFF2-40B4-BE49-F238E27FC236}">
              <a16:creationId xmlns:a16="http://schemas.microsoft.com/office/drawing/2014/main" id="{87CB9463-6436-4634-A60F-BE11EA49EAFF}"/>
            </a:ext>
          </a:extLst>
        </xdr:cNvPr>
        <xdr:cNvSpPr/>
      </xdr:nvSpPr>
      <xdr:spPr>
        <a:xfrm>
          <a:off x="7605059" y="4284881"/>
          <a:ext cx="884020" cy="249766"/>
        </a:xfrm>
        <a:prstGeom prst="ellipse">
          <a:avLst/>
        </a:pr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8</xdr:col>
      <xdr:colOff>131232</xdr:colOff>
      <xdr:row>9</xdr:row>
      <xdr:rowOff>0</xdr:rowOff>
    </xdr:from>
    <xdr:to>
      <xdr:col>9</xdr:col>
      <xdr:colOff>95249</xdr:colOff>
      <xdr:row>10</xdr:row>
      <xdr:rowOff>22412</xdr:rowOff>
    </xdr:to>
    <xdr:sp macro="" textlink="">
      <xdr:nvSpPr>
        <xdr:cNvPr id="3" name="Ellipse 2">
          <a:extLst>
            <a:ext uri="{FF2B5EF4-FFF2-40B4-BE49-F238E27FC236}">
              <a16:creationId xmlns:a16="http://schemas.microsoft.com/office/drawing/2014/main" id="{98A09EA7-9E2D-40C2-945F-0F19F6D005A3}"/>
            </a:ext>
          </a:extLst>
        </xdr:cNvPr>
        <xdr:cNvSpPr/>
      </xdr:nvSpPr>
      <xdr:spPr>
        <a:xfrm>
          <a:off x="12379261" y="1770529"/>
          <a:ext cx="804459" cy="212912"/>
        </a:xfrm>
        <a:prstGeom prst="ellipse">
          <a:avLst/>
        </a:prstGeom>
        <a:noFill/>
        <a:ln w="254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5</xdr:col>
      <xdr:colOff>1378352</xdr:colOff>
      <xdr:row>9</xdr:row>
      <xdr:rowOff>181732</xdr:rowOff>
    </xdr:from>
    <xdr:to>
      <xdr:col>8</xdr:col>
      <xdr:colOff>249042</xdr:colOff>
      <xdr:row>22</xdr:row>
      <xdr:rowOff>18399</xdr:rowOff>
    </xdr:to>
    <xdr:cxnSp macro="">
      <xdr:nvCxnSpPr>
        <xdr:cNvPr id="4" name="Gerade Verbindung mit Pfeil 3">
          <a:extLst>
            <a:ext uri="{FF2B5EF4-FFF2-40B4-BE49-F238E27FC236}">
              <a16:creationId xmlns:a16="http://schemas.microsoft.com/office/drawing/2014/main" id="{24F64797-1EB3-497A-8158-A6AFBB944B8F}"/>
            </a:ext>
          </a:extLst>
        </xdr:cNvPr>
        <xdr:cNvCxnSpPr>
          <a:stCxn id="3" idx="3"/>
          <a:endCxn id="2" idx="7"/>
        </xdr:cNvCxnSpPr>
      </xdr:nvCxnSpPr>
      <xdr:spPr>
        <a:xfrm flipH="1">
          <a:off x="8359617" y="1952261"/>
          <a:ext cx="4865837" cy="2369197"/>
        </a:xfrm>
        <a:prstGeom prst="straightConnector1">
          <a:avLst/>
        </a:prstGeom>
        <a:ln w="254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3523005</xdr:colOff>
      <xdr:row>23</xdr:row>
      <xdr:rowOff>167466</xdr:rowOff>
    </xdr:from>
    <xdr:to>
      <xdr:col>4</xdr:col>
      <xdr:colOff>157504</xdr:colOff>
      <xdr:row>25</xdr:row>
      <xdr:rowOff>51050</xdr:rowOff>
    </xdr:to>
    <xdr:sp macro="" textlink="">
      <xdr:nvSpPr>
        <xdr:cNvPr id="5" name="Ellipse 4">
          <a:extLst>
            <a:ext uri="{FF2B5EF4-FFF2-40B4-BE49-F238E27FC236}">
              <a16:creationId xmlns:a16="http://schemas.microsoft.com/office/drawing/2014/main" id="{AF927AE4-0561-46A8-B94B-4BF109BA365E}"/>
            </a:ext>
          </a:extLst>
        </xdr:cNvPr>
        <xdr:cNvSpPr/>
      </xdr:nvSpPr>
      <xdr:spPr>
        <a:xfrm>
          <a:off x="4128123" y="4661025"/>
          <a:ext cx="2147793" cy="264584"/>
        </a:xfrm>
        <a:prstGeom prst="ellipse">
          <a:avLst/>
        </a:prstGeom>
        <a:noFill/>
        <a:ln w="25400">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7</xdr:col>
      <xdr:colOff>3630705</xdr:colOff>
      <xdr:row>11</xdr:row>
      <xdr:rowOff>190500</xdr:rowOff>
    </xdr:from>
    <xdr:to>
      <xdr:col>9</xdr:col>
      <xdr:colOff>280146</xdr:colOff>
      <xdr:row>18</xdr:row>
      <xdr:rowOff>0</xdr:rowOff>
    </xdr:to>
    <xdr:sp macro="" textlink="">
      <xdr:nvSpPr>
        <xdr:cNvPr id="6" name="Ellipse 5">
          <a:extLst>
            <a:ext uri="{FF2B5EF4-FFF2-40B4-BE49-F238E27FC236}">
              <a16:creationId xmlns:a16="http://schemas.microsoft.com/office/drawing/2014/main" id="{A4FA3A33-6063-4A50-8ACF-6600FF864718}"/>
            </a:ext>
          </a:extLst>
        </xdr:cNvPr>
        <xdr:cNvSpPr/>
      </xdr:nvSpPr>
      <xdr:spPr>
        <a:xfrm>
          <a:off x="12953999" y="2342029"/>
          <a:ext cx="1143000" cy="1199030"/>
        </a:xfrm>
        <a:prstGeom prst="ellipse">
          <a:avLst/>
        </a:prstGeom>
        <a:noFill/>
        <a:ln w="25400">
          <a:solidFill>
            <a:srgbClr val="7030A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3</xdr:col>
      <xdr:colOff>806673</xdr:colOff>
      <xdr:row>14</xdr:row>
      <xdr:rowOff>162485</xdr:rowOff>
    </xdr:from>
    <xdr:to>
      <xdr:col>7</xdr:col>
      <xdr:colOff>3630705</xdr:colOff>
      <xdr:row>24</xdr:row>
      <xdr:rowOff>15713</xdr:rowOff>
    </xdr:to>
    <xdr:cxnSp macro="">
      <xdr:nvCxnSpPr>
        <xdr:cNvPr id="7" name="Gerade Verbindung mit Pfeil 6">
          <a:extLst>
            <a:ext uri="{FF2B5EF4-FFF2-40B4-BE49-F238E27FC236}">
              <a16:creationId xmlns:a16="http://schemas.microsoft.com/office/drawing/2014/main" id="{F44AB035-5616-4EB5-AF67-3A55ADE3FCF7}"/>
            </a:ext>
          </a:extLst>
        </xdr:cNvPr>
        <xdr:cNvCxnSpPr>
          <a:stCxn id="6" idx="2"/>
          <a:endCxn id="5" idx="7"/>
        </xdr:cNvCxnSpPr>
      </xdr:nvCxnSpPr>
      <xdr:spPr>
        <a:xfrm flipH="1">
          <a:off x="5961379" y="2941544"/>
          <a:ext cx="6992620" cy="1758228"/>
        </a:xfrm>
        <a:prstGeom prst="straightConnector1">
          <a:avLst/>
        </a:prstGeom>
        <a:ln w="25400">
          <a:solidFill>
            <a:srgbClr val="7030A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248395</xdr:colOff>
      <xdr:row>19</xdr:row>
      <xdr:rowOff>188818</xdr:rowOff>
    </xdr:from>
    <xdr:to>
      <xdr:col>9</xdr:col>
      <xdr:colOff>100229</xdr:colOff>
      <xdr:row>21</xdr:row>
      <xdr:rowOff>25212</xdr:rowOff>
    </xdr:to>
    <xdr:sp macro="" textlink="">
      <xdr:nvSpPr>
        <xdr:cNvPr id="8" name="Ellipse 7">
          <a:extLst>
            <a:ext uri="{FF2B5EF4-FFF2-40B4-BE49-F238E27FC236}">
              <a16:creationId xmlns:a16="http://schemas.microsoft.com/office/drawing/2014/main" id="{8B5CD216-A0AA-4BBC-B852-C38072F88D29}"/>
            </a:ext>
          </a:extLst>
        </xdr:cNvPr>
        <xdr:cNvSpPr/>
      </xdr:nvSpPr>
      <xdr:spPr>
        <a:xfrm>
          <a:off x="13224807" y="3920377"/>
          <a:ext cx="692275" cy="217394"/>
        </a:xfrm>
        <a:prstGeom prst="ellipse">
          <a:avLst/>
        </a:prstGeom>
        <a:noFill/>
        <a:ln w="254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4</xdr:col>
      <xdr:colOff>189007</xdr:colOff>
      <xdr:row>24</xdr:row>
      <xdr:rowOff>170208</xdr:rowOff>
    </xdr:from>
    <xdr:to>
      <xdr:col>5</xdr:col>
      <xdr:colOff>23907</xdr:colOff>
      <xdr:row>26</xdr:row>
      <xdr:rowOff>74958</xdr:rowOff>
    </xdr:to>
    <xdr:sp macro="" textlink="">
      <xdr:nvSpPr>
        <xdr:cNvPr id="9" name="Ellipse 8">
          <a:extLst>
            <a:ext uri="{FF2B5EF4-FFF2-40B4-BE49-F238E27FC236}">
              <a16:creationId xmlns:a16="http://schemas.microsoft.com/office/drawing/2014/main" id="{70419E47-78FF-487F-B12D-D26C554E01D4}"/>
            </a:ext>
          </a:extLst>
        </xdr:cNvPr>
        <xdr:cNvSpPr/>
      </xdr:nvSpPr>
      <xdr:spPr>
        <a:xfrm>
          <a:off x="6307419" y="4854267"/>
          <a:ext cx="697753" cy="285750"/>
        </a:xfrm>
        <a:prstGeom prst="ellipse">
          <a:avLst/>
        </a:prstGeom>
        <a:noFill/>
        <a:ln w="254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4</xdr:col>
      <xdr:colOff>126999</xdr:colOff>
      <xdr:row>27</xdr:row>
      <xdr:rowOff>0</xdr:rowOff>
    </xdr:from>
    <xdr:to>
      <xdr:col>5</xdr:col>
      <xdr:colOff>6348</xdr:colOff>
      <xdr:row>28</xdr:row>
      <xdr:rowOff>56029</xdr:rowOff>
    </xdr:to>
    <xdr:sp macro="" textlink="">
      <xdr:nvSpPr>
        <xdr:cNvPr id="10" name="Ellipse 9">
          <a:extLst>
            <a:ext uri="{FF2B5EF4-FFF2-40B4-BE49-F238E27FC236}">
              <a16:creationId xmlns:a16="http://schemas.microsoft.com/office/drawing/2014/main" id="{01EB0678-5FAC-4970-AEE6-AA8378E352A6}"/>
            </a:ext>
          </a:extLst>
        </xdr:cNvPr>
        <xdr:cNvSpPr/>
      </xdr:nvSpPr>
      <xdr:spPr>
        <a:xfrm>
          <a:off x="6245411" y="5255559"/>
          <a:ext cx="742202" cy="246529"/>
        </a:xfrm>
        <a:prstGeom prst="ellipse">
          <a:avLst/>
        </a:prstGeom>
        <a:no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5</xdr:col>
      <xdr:colOff>23907</xdr:colOff>
      <xdr:row>20</xdr:row>
      <xdr:rowOff>107015</xdr:rowOff>
    </xdr:from>
    <xdr:to>
      <xdr:col>8</xdr:col>
      <xdr:colOff>248395</xdr:colOff>
      <xdr:row>25</xdr:row>
      <xdr:rowOff>122583</xdr:rowOff>
    </xdr:to>
    <xdr:cxnSp macro="">
      <xdr:nvCxnSpPr>
        <xdr:cNvPr id="11" name="Gerade Verbindung mit Pfeil 10">
          <a:extLst>
            <a:ext uri="{FF2B5EF4-FFF2-40B4-BE49-F238E27FC236}">
              <a16:creationId xmlns:a16="http://schemas.microsoft.com/office/drawing/2014/main" id="{5ED2D250-3955-4DFA-A98C-AF11DFA05CA8}"/>
            </a:ext>
          </a:extLst>
        </xdr:cNvPr>
        <xdr:cNvCxnSpPr>
          <a:cxnSpLocks/>
          <a:stCxn id="8" idx="2"/>
          <a:endCxn id="9" idx="6"/>
        </xdr:cNvCxnSpPr>
      </xdr:nvCxnSpPr>
      <xdr:spPr>
        <a:xfrm flipH="1">
          <a:off x="7005172" y="4029074"/>
          <a:ext cx="6219635" cy="968068"/>
        </a:xfrm>
        <a:prstGeom prst="straightConnector1">
          <a:avLst/>
        </a:prstGeom>
        <a:ln w="25400">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123265</xdr:colOff>
      <xdr:row>24</xdr:row>
      <xdr:rowOff>22411</xdr:rowOff>
    </xdr:from>
    <xdr:to>
      <xdr:col>9</xdr:col>
      <xdr:colOff>280147</xdr:colOff>
      <xdr:row>29</xdr:row>
      <xdr:rowOff>179294</xdr:rowOff>
    </xdr:to>
    <xdr:sp macro="" textlink="">
      <xdr:nvSpPr>
        <xdr:cNvPr id="12" name="Ellipse 11">
          <a:extLst>
            <a:ext uri="{FF2B5EF4-FFF2-40B4-BE49-F238E27FC236}">
              <a16:creationId xmlns:a16="http://schemas.microsoft.com/office/drawing/2014/main" id="{EF984EB2-D826-4D98-861C-67CBD0F587A9}"/>
            </a:ext>
          </a:extLst>
        </xdr:cNvPr>
        <xdr:cNvSpPr/>
      </xdr:nvSpPr>
      <xdr:spPr>
        <a:xfrm>
          <a:off x="13099677" y="4706470"/>
          <a:ext cx="997323" cy="1109383"/>
        </a:xfrm>
        <a:prstGeom prst="ellipse">
          <a:avLst/>
        </a:prstGeom>
        <a:noFill/>
        <a:ln w="25400">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5</xdr:col>
      <xdr:colOff>6348</xdr:colOff>
      <xdr:row>24</xdr:row>
      <xdr:rowOff>184876</xdr:rowOff>
    </xdr:from>
    <xdr:to>
      <xdr:col>8</xdr:col>
      <xdr:colOff>269320</xdr:colOff>
      <xdr:row>27</xdr:row>
      <xdr:rowOff>123265</xdr:rowOff>
    </xdr:to>
    <xdr:cxnSp macro="">
      <xdr:nvCxnSpPr>
        <xdr:cNvPr id="13" name="Gerade Verbindung mit Pfeil 12">
          <a:extLst>
            <a:ext uri="{FF2B5EF4-FFF2-40B4-BE49-F238E27FC236}">
              <a16:creationId xmlns:a16="http://schemas.microsoft.com/office/drawing/2014/main" id="{3AF921C0-AA99-4C2F-B61E-A2FCEFCE418A}"/>
            </a:ext>
          </a:extLst>
        </xdr:cNvPr>
        <xdr:cNvCxnSpPr>
          <a:cxnSpLocks/>
          <a:stCxn id="12" idx="1"/>
          <a:endCxn id="10" idx="6"/>
        </xdr:cNvCxnSpPr>
      </xdr:nvCxnSpPr>
      <xdr:spPr>
        <a:xfrm flipH="1">
          <a:off x="6987613" y="4868935"/>
          <a:ext cx="6258119" cy="509889"/>
        </a:xfrm>
        <a:prstGeom prst="straightConnector1">
          <a:avLst/>
        </a:prstGeom>
        <a:ln w="25400">
          <a:solidFill>
            <a:schemeClr val="accent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99482</xdr:colOff>
      <xdr:row>9</xdr:row>
      <xdr:rowOff>76636</xdr:rowOff>
    </xdr:from>
    <xdr:to>
      <xdr:col>14</xdr:col>
      <xdr:colOff>78316</xdr:colOff>
      <xdr:row>10</xdr:row>
      <xdr:rowOff>97803</xdr:rowOff>
    </xdr:to>
    <xdr:sp macro="" textlink="">
      <xdr:nvSpPr>
        <xdr:cNvPr id="14" name="Textfeld 13">
          <a:extLst>
            <a:ext uri="{FF2B5EF4-FFF2-40B4-BE49-F238E27FC236}">
              <a16:creationId xmlns:a16="http://schemas.microsoft.com/office/drawing/2014/main" id="{8F887C43-E2C2-4DAB-820B-3B512F205D4D}"/>
            </a:ext>
          </a:extLst>
        </xdr:cNvPr>
        <xdr:cNvSpPr txBox="1"/>
      </xdr:nvSpPr>
      <xdr:spPr>
        <a:xfrm>
          <a:off x="14028394" y="1847165"/>
          <a:ext cx="3340598" cy="2116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solidFill>
                <a:srgbClr val="00B050"/>
              </a:solidFill>
              <a:latin typeface="Arial" panose="020B0604020202020204" pitchFamily="34" charset="0"/>
              <a:cs typeface="Arial" panose="020B0604020202020204" pitchFamily="34" charset="0"/>
            </a:rPr>
            <a:t>Prüfen</a:t>
          </a:r>
          <a:r>
            <a:rPr lang="de-CH" sz="1100" b="1" baseline="0">
              <a:solidFill>
                <a:srgbClr val="00B050"/>
              </a:solidFill>
              <a:latin typeface="Arial" panose="020B0604020202020204" pitchFamily="34" charset="0"/>
              <a:cs typeface="Arial" panose="020B0604020202020204" pitchFamily="34" charset="0"/>
            </a:rPr>
            <a:t> Sie, dass diese Zahlen übereinstimmen.</a:t>
          </a:r>
          <a:endParaRPr lang="de-CH" sz="1100" b="1">
            <a:solidFill>
              <a:srgbClr val="00B050"/>
            </a:solidFill>
            <a:latin typeface="Arial" panose="020B0604020202020204" pitchFamily="34" charset="0"/>
            <a:cs typeface="Arial" panose="020B0604020202020204" pitchFamily="34" charset="0"/>
          </a:endParaRPr>
        </a:p>
      </xdr:txBody>
    </xdr:sp>
    <xdr:clientData/>
  </xdr:twoCellAnchor>
  <xdr:twoCellAnchor>
    <xdr:from>
      <xdr:col>10</xdr:col>
      <xdr:colOff>170016</xdr:colOff>
      <xdr:row>30</xdr:row>
      <xdr:rowOff>153769</xdr:rowOff>
    </xdr:from>
    <xdr:to>
      <xdr:col>15</xdr:col>
      <xdr:colOff>205253</xdr:colOff>
      <xdr:row>32</xdr:row>
      <xdr:rowOff>44823</xdr:rowOff>
    </xdr:to>
    <xdr:sp macro="" textlink="">
      <xdr:nvSpPr>
        <xdr:cNvPr id="15" name="Textfeld 14">
          <a:extLst>
            <a:ext uri="{FF2B5EF4-FFF2-40B4-BE49-F238E27FC236}">
              <a16:creationId xmlns:a16="http://schemas.microsoft.com/office/drawing/2014/main" id="{F13B8CBC-34A3-432C-8DC8-DF0D8905F65F}"/>
            </a:ext>
          </a:extLst>
        </xdr:cNvPr>
        <xdr:cNvSpPr txBox="1"/>
      </xdr:nvSpPr>
      <xdr:spPr>
        <a:xfrm>
          <a:off x="14827310" y="5980828"/>
          <a:ext cx="4237443" cy="2720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solidFill>
                <a:srgbClr val="FF0000"/>
              </a:solidFill>
              <a:latin typeface="Arial" panose="020B0604020202020204" pitchFamily="34" charset="0"/>
              <a:cs typeface="Arial" panose="020B0604020202020204" pitchFamily="34" charset="0"/>
            </a:rPr>
            <a:t>Prüfen</a:t>
          </a:r>
          <a:r>
            <a:rPr lang="de-CH" sz="1100" b="1" baseline="0">
              <a:solidFill>
                <a:srgbClr val="FF0000"/>
              </a:solidFill>
              <a:latin typeface="Arial" panose="020B0604020202020204" pitchFamily="34" charset="0"/>
              <a:cs typeface="Arial" panose="020B0604020202020204" pitchFamily="34" charset="0"/>
            </a:rPr>
            <a:t> Sie, dass diese Zahlen übereinstimmen.</a:t>
          </a:r>
          <a:endParaRPr lang="de-CH" sz="1100" b="1">
            <a:solidFill>
              <a:srgbClr val="FF0000"/>
            </a:solidFill>
            <a:latin typeface="Arial" panose="020B0604020202020204" pitchFamily="34" charset="0"/>
            <a:cs typeface="Arial" panose="020B0604020202020204" pitchFamily="34" charset="0"/>
          </a:endParaRPr>
        </a:p>
      </xdr:txBody>
    </xdr:sp>
    <xdr:clientData/>
  </xdr:twoCellAnchor>
  <xdr:twoCellAnchor>
    <xdr:from>
      <xdr:col>5</xdr:col>
      <xdr:colOff>516716</xdr:colOff>
      <xdr:row>28</xdr:row>
      <xdr:rowOff>157504</xdr:rowOff>
    </xdr:from>
    <xdr:to>
      <xdr:col>6</xdr:col>
      <xdr:colOff>51050</xdr:colOff>
      <xdr:row>30</xdr:row>
      <xdr:rowOff>41088</xdr:rowOff>
    </xdr:to>
    <xdr:sp macro="" textlink="">
      <xdr:nvSpPr>
        <xdr:cNvPr id="17" name="Ellipse 16">
          <a:extLst>
            <a:ext uri="{FF2B5EF4-FFF2-40B4-BE49-F238E27FC236}">
              <a16:creationId xmlns:a16="http://schemas.microsoft.com/office/drawing/2014/main" id="{644B8C0F-DA44-41DA-A3A2-B56A26FFA1F6}"/>
            </a:ext>
          </a:extLst>
        </xdr:cNvPr>
        <xdr:cNvSpPr/>
      </xdr:nvSpPr>
      <xdr:spPr>
        <a:xfrm>
          <a:off x="7497981" y="5603563"/>
          <a:ext cx="968687" cy="264584"/>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6</xdr:col>
      <xdr:colOff>51050</xdr:colOff>
      <xdr:row>29</xdr:row>
      <xdr:rowOff>99296</xdr:rowOff>
    </xdr:from>
    <xdr:to>
      <xdr:col>8</xdr:col>
      <xdr:colOff>63501</xdr:colOff>
      <xdr:row>31</xdr:row>
      <xdr:rowOff>117661</xdr:rowOff>
    </xdr:to>
    <xdr:cxnSp macro="">
      <xdr:nvCxnSpPr>
        <xdr:cNvPr id="18" name="Gerade Verbindung mit Pfeil 17">
          <a:extLst>
            <a:ext uri="{FF2B5EF4-FFF2-40B4-BE49-F238E27FC236}">
              <a16:creationId xmlns:a16="http://schemas.microsoft.com/office/drawing/2014/main" id="{D2B06671-BD8D-4066-B684-B4FC465AEAFC}"/>
            </a:ext>
          </a:extLst>
        </xdr:cNvPr>
        <xdr:cNvCxnSpPr>
          <a:cxnSpLocks/>
          <a:stCxn id="60" idx="2"/>
          <a:endCxn id="17" idx="6"/>
        </xdr:cNvCxnSpPr>
      </xdr:nvCxnSpPr>
      <xdr:spPr>
        <a:xfrm flipH="1" flipV="1">
          <a:off x="8466668" y="5735855"/>
          <a:ext cx="4573245" cy="399365"/>
        </a:xfrm>
        <a:prstGeom prst="straightConnector1">
          <a:avLst/>
        </a:prstGeom>
        <a:ln w="254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178048</xdr:colOff>
      <xdr:row>19</xdr:row>
      <xdr:rowOff>215714</xdr:rowOff>
    </xdr:from>
    <xdr:to>
      <xdr:col>5</xdr:col>
      <xdr:colOff>40465</xdr:colOff>
      <xdr:row>21</xdr:row>
      <xdr:rowOff>0</xdr:rowOff>
    </xdr:to>
    <xdr:sp macro="" textlink="">
      <xdr:nvSpPr>
        <xdr:cNvPr id="19" name="Ellipse 18">
          <a:extLst>
            <a:ext uri="{FF2B5EF4-FFF2-40B4-BE49-F238E27FC236}">
              <a16:creationId xmlns:a16="http://schemas.microsoft.com/office/drawing/2014/main" id="{F8CC9146-B908-46CC-BE2D-F6D23F62A60F}"/>
            </a:ext>
          </a:extLst>
        </xdr:cNvPr>
        <xdr:cNvSpPr/>
      </xdr:nvSpPr>
      <xdr:spPr>
        <a:xfrm>
          <a:off x="6296460" y="4283449"/>
          <a:ext cx="725270" cy="350184"/>
        </a:xfrm>
        <a:prstGeom prst="ellipse">
          <a:avLst/>
        </a:prstGeom>
        <a:noFill/>
        <a:ln w="25400">
          <a:solidFill>
            <a:srgbClr val="FB2DD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8</xdr:col>
      <xdr:colOff>287431</xdr:colOff>
      <xdr:row>7</xdr:row>
      <xdr:rowOff>152400</xdr:rowOff>
    </xdr:from>
    <xdr:to>
      <xdr:col>9</xdr:col>
      <xdr:colOff>139265</xdr:colOff>
      <xdr:row>9</xdr:row>
      <xdr:rowOff>23283</xdr:rowOff>
    </xdr:to>
    <xdr:sp macro="" textlink="">
      <xdr:nvSpPr>
        <xdr:cNvPr id="20" name="Ellipse 19">
          <a:extLst>
            <a:ext uri="{FF2B5EF4-FFF2-40B4-BE49-F238E27FC236}">
              <a16:creationId xmlns:a16="http://schemas.microsoft.com/office/drawing/2014/main" id="{9A25548D-B07A-4B72-BE8D-BA07387DB078}"/>
            </a:ext>
          </a:extLst>
        </xdr:cNvPr>
        <xdr:cNvSpPr/>
      </xdr:nvSpPr>
      <xdr:spPr>
        <a:xfrm>
          <a:off x="12535460" y="1541929"/>
          <a:ext cx="692276" cy="251883"/>
        </a:xfrm>
        <a:prstGeom prst="ellipse">
          <a:avLst/>
        </a:prstGeom>
        <a:noFill/>
        <a:ln w="25400">
          <a:solidFill>
            <a:srgbClr val="FB2DDE"/>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4</xdr:col>
      <xdr:colOff>797105</xdr:colOff>
      <xdr:row>8</xdr:row>
      <xdr:rowOff>87842</xdr:rowOff>
    </xdr:from>
    <xdr:to>
      <xdr:col>8</xdr:col>
      <xdr:colOff>287431</xdr:colOff>
      <xdr:row>20</xdr:row>
      <xdr:rowOff>42879</xdr:rowOff>
    </xdr:to>
    <xdr:cxnSp macro="">
      <xdr:nvCxnSpPr>
        <xdr:cNvPr id="21" name="Gerade Verbindung mit Pfeil 20">
          <a:extLst>
            <a:ext uri="{FF2B5EF4-FFF2-40B4-BE49-F238E27FC236}">
              <a16:creationId xmlns:a16="http://schemas.microsoft.com/office/drawing/2014/main" id="{AD7BA246-1CFA-4545-96EF-F8C4F016F7C2}"/>
            </a:ext>
          </a:extLst>
        </xdr:cNvPr>
        <xdr:cNvCxnSpPr>
          <a:stCxn id="20" idx="2"/>
          <a:endCxn id="19" idx="7"/>
        </xdr:cNvCxnSpPr>
      </xdr:nvCxnSpPr>
      <xdr:spPr>
        <a:xfrm flipH="1">
          <a:off x="6915517" y="1667871"/>
          <a:ext cx="5619943" cy="2666861"/>
        </a:xfrm>
        <a:prstGeom prst="straightConnector1">
          <a:avLst/>
        </a:prstGeom>
        <a:ln w="25400">
          <a:solidFill>
            <a:srgbClr val="FB2DDE"/>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100853</xdr:colOff>
      <xdr:row>2</xdr:row>
      <xdr:rowOff>112059</xdr:rowOff>
    </xdr:from>
    <xdr:to>
      <xdr:col>9</xdr:col>
      <xdr:colOff>123264</xdr:colOff>
      <xdr:row>7</xdr:row>
      <xdr:rowOff>67235</xdr:rowOff>
    </xdr:to>
    <xdr:sp macro="" textlink="">
      <xdr:nvSpPr>
        <xdr:cNvPr id="22" name="Ellipse 21">
          <a:extLst>
            <a:ext uri="{FF2B5EF4-FFF2-40B4-BE49-F238E27FC236}">
              <a16:creationId xmlns:a16="http://schemas.microsoft.com/office/drawing/2014/main" id="{B3E286EC-87F4-489E-B567-FD03993B3A21}"/>
            </a:ext>
          </a:extLst>
        </xdr:cNvPr>
        <xdr:cNvSpPr/>
      </xdr:nvSpPr>
      <xdr:spPr>
        <a:xfrm>
          <a:off x="13077265" y="560294"/>
          <a:ext cx="862852" cy="896470"/>
        </a:xfrm>
        <a:prstGeom prst="ellipse">
          <a:avLst/>
        </a:prstGeom>
        <a:noFill/>
        <a:ln w="2540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1</xdr:col>
      <xdr:colOff>3238500</xdr:colOff>
      <xdr:row>14</xdr:row>
      <xdr:rowOff>100854</xdr:rowOff>
    </xdr:from>
    <xdr:to>
      <xdr:col>4</xdr:col>
      <xdr:colOff>582706</xdr:colOff>
      <xdr:row>19</xdr:row>
      <xdr:rowOff>123266</xdr:rowOff>
    </xdr:to>
    <xdr:sp macro="" textlink="">
      <xdr:nvSpPr>
        <xdr:cNvPr id="23" name="Ellipse 22">
          <a:extLst>
            <a:ext uri="{FF2B5EF4-FFF2-40B4-BE49-F238E27FC236}">
              <a16:creationId xmlns:a16="http://schemas.microsoft.com/office/drawing/2014/main" id="{814E9C72-739D-4057-8E2D-1AE967C60475}"/>
            </a:ext>
          </a:extLst>
        </xdr:cNvPr>
        <xdr:cNvSpPr/>
      </xdr:nvSpPr>
      <xdr:spPr>
        <a:xfrm>
          <a:off x="3843618" y="2879913"/>
          <a:ext cx="2857500" cy="974912"/>
        </a:xfrm>
        <a:prstGeom prst="ellipse">
          <a:avLst/>
        </a:prstGeom>
        <a:noFill/>
        <a:ln w="25400">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10</xdr:col>
      <xdr:colOff>65146</xdr:colOff>
      <xdr:row>3</xdr:row>
      <xdr:rowOff>145677</xdr:rowOff>
    </xdr:from>
    <xdr:to>
      <xdr:col>15</xdr:col>
      <xdr:colOff>145117</xdr:colOff>
      <xdr:row>6</xdr:row>
      <xdr:rowOff>67235</xdr:rowOff>
    </xdr:to>
    <xdr:sp macro="" textlink="">
      <xdr:nvSpPr>
        <xdr:cNvPr id="24" name="Textfeld 23">
          <a:extLst>
            <a:ext uri="{FF2B5EF4-FFF2-40B4-BE49-F238E27FC236}">
              <a16:creationId xmlns:a16="http://schemas.microsoft.com/office/drawing/2014/main" id="{FB7D28EB-A12A-4C0B-BA51-B8569BAE5571}"/>
            </a:ext>
          </a:extLst>
        </xdr:cNvPr>
        <xdr:cNvSpPr txBox="1"/>
      </xdr:nvSpPr>
      <xdr:spPr>
        <a:xfrm>
          <a:off x="13994058" y="784412"/>
          <a:ext cx="4282177" cy="4818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solidFill>
                <a:schemeClr val="accent4"/>
              </a:solidFill>
              <a:latin typeface="Arial" panose="020B0604020202020204" pitchFamily="34" charset="0"/>
              <a:cs typeface="Arial" panose="020B0604020202020204" pitchFamily="34" charset="0"/>
            </a:rPr>
            <a:t>Lässt sich anhand der effektiven Zahlen der Kita zuordnen. D.h. es</a:t>
          </a:r>
          <a:r>
            <a:rPr lang="de-CH" sz="1100" b="1" baseline="0">
              <a:solidFill>
                <a:schemeClr val="accent4"/>
              </a:solidFill>
              <a:latin typeface="Arial" panose="020B0604020202020204" pitchFamily="34" charset="0"/>
              <a:cs typeface="Arial" panose="020B0604020202020204" pitchFamily="34" charset="0"/>
            </a:rPr>
            <a:t> muss nichts umgelegt werden.</a:t>
          </a:r>
          <a:endParaRPr lang="de-CH" sz="1100" b="1">
            <a:solidFill>
              <a:schemeClr val="accent4"/>
            </a:solidFill>
            <a:latin typeface="Arial" panose="020B0604020202020204" pitchFamily="34" charset="0"/>
            <a:cs typeface="Arial" panose="020B0604020202020204" pitchFamily="34" charset="0"/>
          </a:endParaRPr>
        </a:p>
      </xdr:txBody>
    </xdr:sp>
    <xdr:clientData/>
  </xdr:twoCellAnchor>
  <xdr:twoCellAnchor>
    <xdr:from>
      <xdr:col>4</xdr:col>
      <xdr:colOff>582706</xdr:colOff>
      <xdr:row>5</xdr:row>
      <xdr:rowOff>0</xdr:rowOff>
    </xdr:from>
    <xdr:to>
      <xdr:col>8</xdr:col>
      <xdr:colOff>100853</xdr:colOff>
      <xdr:row>17</xdr:row>
      <xdr:rowOff>16810</xdr:rowOff>
    </xdr:to>
    <xdr:cxnSp macro="">
      <xdr:nvCxnSpPr>
        <xdr:cNvPr id="25" name="Gerade Verbindung mit Pfeil 24">
          <a:extLst>
            <a:ext uri="{FF2B5EF4-FFF2-40B4-BE49-F238E27FC236}">
              <a16:creationId xmlns:a16="http://schemas.microsoft.com/office/drawing/2014/main" id="{17847B4B-C6BB-4143-B0B2-A5BBB9A55ACE}"/>
            </a:ext>
          </a:extLst>
        </xdr:cNvPr>
        <xdr:cNvCxnSpPr>
          <a:stCxn id="22" idx="2"/>
          <a:endCxn id="23" idx="6"/>
        </xdr:cNvCxnSpPr>
      </xdr:nvCxnSpPr>
      <xdr:spPr>
        <a:xfrm flipH="1">
          <a:off x="6701118" y="1008529"/>
          <a:ext cx="6376147" cy="2358840"/>
        </a:xfrm>
        <a:prstGeom prst="straightConnector1">
          <a:avLst/>
        </a:prstGeom>
        <a:ln w="25400">
          <a:solidFill>
            <a:schemeClr val="accent4"/>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199216</xdr:colOff>
      <xdr:row>26</xdr:row>
      <xdr:rowOff>167467</xdr:rowOff>
    </xdr:from>
    <xdr:to>
      <xdr:col>4</xdr:col>
      <xdr:colOff>123264</xdr:colOff>
      <xdr:row>28</xdr:row>
      <xdr:rowOff>33617</xdr:rowOff>
    </xdr:to>
    <xdr:sp macro="" textlink="">
      <xdr:nvSpPr>
        <xdr:cNvPr id="26" name="Ellipse 25">
          <a:extLst>
            <a:ext uri="{FF2B5EF4-FFF2-40B4-BE49-F238E27FC236}">
              <a16:creationId xmlns:a16="http://schemas.microsoft.com/office/drawing/2014/main" id="{D2BD65EF-EFDB-44C9-932D-3E10D213E55E}"/>
            </a:ext>
          </a:extLst>
        </xdr:cNvPr>
        <xdr:cNvSpPr/>
      </xdr:nvSpPr>
      <xdr:spPr>
        <a:xfrm>
          <a:off x="4390216" y="5232526"/>
          <a:ext cx="1851460" cy="247150"/>
        </a:xfrm>
        <a:prstGeom prst="ellipse">
          <a:avLst/>
        </a:prstGeom>
        <a:noFill/>
        <a:ln w="25400">
          <a:solidFill>
            <a:schemeClr val="accent4">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8</xdr:col>
      <xdr:colOff>249643</xdr:colOff>
      <xdr:row>29</xdr:row>
      <xdr:rowOff>134469</xdr:rowOff>
    </xdr:from>
    <xdr:to>
      <xdr:col>9</xdr:col>
      <xdr:colOff>131108</xdr:colOff>
      <xdr:row>31</xdr:row>
      <xdr:rowOff>22412</xdr:rowOff>
    </xdr:to>
    <xdr:sp macro="" textlink="">
      <xdr:nvSpPr>
        <xdr:cNvPr id="27" name="Ellipse 26">
          <a:extLst>
            <a:ext uri="{FF2B5EF4-FFF2-40B4-BE49-F238E27FC236}">
              <a16:creationId xmlns:a16="http://schemas.microsoft.com/office/drawing/2014/main" id="{ECC8E0CC-9B9C-4DA9-8AE9-31311F272F23}"/>
            </a:ext>
          </a:extLst>
        </xdr:cNvPr>
        <xdr:cNvSpPr/>
      </xdr:nvSpPr>
      <xdr:spPr>
        <a:xfrm>
          <a:off x="13226055" y="5771028"/>
          <a:ext cx="721906" cy="268943"/>
        </a:xfrm>
        <a:prstGeom prst="ellipse">
          <a:avLst/>
        </a:prstGeom>
        <a:noFill/>
        <a:ln w="25400">
          <a:solidFill>
            <a:schemeClr val="accent4">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twoCellAnchor>
    <xdr:from>
      <xdr:col>3</xdr:col>
      <xdr:colOff>806825</xdr:colOff>
      <xdr:row>28</xdr:row>
      <xdr:rowOff>22101</xdr:rowOff>
    </xdr:from>
    <xdr:to>
      <xdr:col>8</xdr:col>
      <xdr:colOff>355364</xdr:colOff>
      <xdr:row>29</xdr:row>
      <xdr:rowOff>173855</xdr:rowOff>
    </xdr:to>
    <xdr:cxnSp macro="">
      <xdr:nvCxnSpPr>
        <xdr:cNvPr id="28" name="Gerade Verbindung mit Pfeil 27">
          <a:extLst>
            <a:ext uri="{FF2B5EF4-FFF2-40B4-BE49-F238E27FC236}">
              <a16:creationId xmlns:a16="http://schemas.microsoft.com/office/drawing/2014/main" id="{F9DACB08-C2AA-42C0-9244-1937CAEA659A}"/>
            </a:ext>
          </a:extLst>
        </xdr:cNvPr>
        <xdr:cNvCxnSpPr>
          <a:cxnSpLocks/>
          <a:stCxn id="27" idx="1"/>
        </xdr:cNvCxnSpPr>
      </xdr:nvCxnSpPr>
      <xdr:spPr>
        <a:xfrm flipH="1" flipV="1">
          <a:off x="5961531" y="5468160"/>
          <a:ext cx="7370245" cy="342254"/>
        </a:xfrm>
        <a:prstGeom prst="straightConnector1">
          <a:avLst/>
        </a:prstGeom>
        <a:ln w="25400">
          <a:solidFill>
            <a:schemeClr val="accent4">
              <a:lumMod val="50000"/>
            </a:schemeClr>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78441</xdr:colOff>
      <xdr:row>7</xdr:row>
      <xdr:rowOff>168089</xdr:rowOff>
    </xdr:from>
    <xdr:to>
      <xdr:col>17</xdr:col>
      <xdr:colOff>44824</xdr:colOff>
      <xdr:row>9</xdr:row>
      <xdr:rowOff>44824</xdr:rowOff>
    </xdr:to>
    <xdr:sp macro="" textlink="">
      <xdr:nvSpPr>
        <xdr:cNvPr id="43" name="Textfeld 42">
          <a:extLst>
            <a:ext uri="{FF2B5EF4-FFF2-40B4-BE49-F238E27FC236}">
              <a16:creationId xmlns:a16="http://schemas.microsoft.com/office/drawing/2014/main" id="{BDD5A699-D9BD-4D88-A26D-F0F9BC8E817C}"/>
            </a:ext>
          </a:extLst>
        </xdr:cNvPr>
        <xdr:cNvSpPr txBox="1"/>
      </xdr:nvSpPr>
      <xdr:spPr>
        <a:xfrm>
          <a:off x="14735735" y="1557618"/>
          <a:ext cx="5849471" cy="2577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100" b="1">
              <a:solidFill>
                <a:srgbClr val="FF00FF"/>
              </a:solidFill>
              <a:latin typeface="Arial" panose="020B0604020202020204" pitchFamily="34" charset="0"/>
              <a:cs typeface="Arial" panose="020B0604020202020204" pitchFamily="34" charset="0"/>
            </a:rPr>
            <a:t>Spenden,</a:t>
          </a:r>
          <a:r>
            <a:rPr lang="de-CH" sz="1100" b="1" baseline="0">
              <a:solidFill>
                <a:srgbClr val="FF00FF"/>
              </a:solidFill>
              <a:latin typeface="Arial" panose="020B0604020202020204" pitchFamily="34" charset="0"/>
              <a:cs typeface="Arial" panose="020B0604020202020204" pitchFamily="34" charset="0"/>
            </a:rPr>
            <a:t> die sich nicht einem Standort zuordnen lassen müssen umgelegt werden.</a:t>
          </a:r>
          <a:endParaRPr lang="de-CH" sz="1100" b="1">
            <a:solidFill>
              <a:srgbClr val="FF00FF"/>
            </a:solidFill>
            <a:latin typeface="Arial" panose="020B0604020202020204" pitchFamily="34" charset="0"/>
            <a:cs typeface="Arial" panose="020B0604020202020204" pitchFamily="34" charset="0"/>
          </a:endParaRPr>
        </a:p>
      </xdr:txBody>
    </xdr:sp>
    <xdr:clientData/>
  </xdr:twoCellAnchor>
  <xdr:twoCellAnchor>
    <xdr:from>
      <xdr:col>8</xdr:col>
      <xdr:colOff>63501</xdr:colOff>
      <xdr:row>30</xdr:row>
      <xdr:rowOff>190499</xdr:rowOff>
    </xdr:from>
    <xdr:to>
      <xdr:col>9</xdr:col>
      <xdr:colOff>100853</xdr:colOff>
      <xdr:row>32</xdr:row>
      <xdr:rowOff>44823</xdr:rowOff>
    </xdr:to>
    <xdr:sp macro="" textlink="">
      <xdr:nvSpPr>
        <xdr:cNvPr id="60" name="Ellipse 59">
          <a:extLst>
            <a:ext uri="{FF2B5EF4-FFF2-40B4-BE49-F238E27FC236}">
              <a16:creationId xmlns:a16="http://schemas.microsoft.com/office/drawing/2014/main" id="{A32D58D9-BBBE-4BFB-82DC-811BC4E8753C}"/>
            </a:ext>
          </a:extLst>
        </xdr:cNvPr>
        <xdr:cNvSpPr/>
      </xdr:nvSpPr>
      <xdr:spPr>
        <a:xfrm>
          <a:off x="13039913" y="6017558"/>
          <a:ext cx="877793" cy="235324"/>
        </a:xfrm>
        <a:prstGeom prst="ellipse">
          <a:avLst/>
        </a:prstGeom>
        <a:noFill/>
        <a:ln w="254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0D1E3A-5050-4013-9267-7E615FC9391A}">
  <sheetPr>
    <tabColor theme="9"/>
    <pageSetUpPr fitToPage="1"/>
  </sheetPr>
  <dimension ref="A1:I46"/>
  <sheetViews>
    <sheetView tabSelected="1" workbookViewId="0">
      <selection activeCell="C5" sqref="C5"/>
    </sheetView>
  </sheetViews>
  <sheetFormatPr baseColWidth="10" defaultColWidth="11" defaultRowHeight="12.75" x14ac:dyDescent="0.2"/>
  <cols>
    <col min="1" max="1" width="11" style="8"/>
    <col min="2" max="2" width="63.375" style="8" customWidth="1"/>
    <col min="3" max="3" width="11.25" style="8" customWidth="1"/>
    <col min="4" max="4" width="9" style="101" customWidth="1"/>
    <col min="5" max="5" width="2.75" style="8" customWidth="1"/>
    <col min="6" max="6" width="11" style="8"/>
    <col min="7" max="7" width="56.375" style="8" customWidth="1"/>
    <col min="8" max="8" width="11" style="8"/>
    <col min="9" max="9" width="9.5" style="8" bestFit="1" customWidth="1"/>
    <col min="10" max="16384" width="11" style="8"/>
  </cols>
  <sheetData>
    <row r="1" spans="1:9" s="3" customFormat="1" x14ac:dyDescent="0.2">
      <c r="A1" s="14" t="s">
        <v>115</v>
      </c>
      <c r="D1" s="100"/>
    </row>
    <row r="2" spans="1:9" x14ac:dyDescent="0.2">
      <c r="C2" s="357">
        <v>46387</v>
      </c>
      <c r="D2" s="358">
        <v>46022</v>
      </c>
      <c r="E2" s="15"/>
      <c r="H2" s="357">
        <v>46387</v>
      </c>
      <c r="I2" s="358">
        <v>46022</v>
      </c>
    </row>
    <row r="3" spans="1:9" x14ac:dyDescent="0.2">
      <c r="A3" s="40">
        <v>1</v>
      </c>
      <c r="B3" s="39" t="s">
        <v>57</v>
      </c>
      <c r="C3" s="59">
        <f>C4+C12</f>
        <v>0</v>
      </c>
      <c r="D3" s="291">
        <f>D4+D12</f>
        <v>0</v>
      </c>
      <c r="F3" s="40">
        <v>2</v>
      </c>
      <c r="G3" s="39" t="s">
        <v>68</v>
      </c>
      <c r="H3" s="59">
        <f>H4+H11+H17</f>
        <v>0</v>
      </c>
      <c r="I3" s="291">
        <f>I4+I11+I17</f>
        <v>0</v>
      </c>
    </row>
    <row r="4" spans="1:9" x14ac:dyDescent="0.2">
      <c r="A4" s="41">
        <v>10</v>
      </c>
      <c r="B4" s="35" t="s">
        <v>58</v>
      </c>
      <c r="C4" s="99">
        <f>SUM(C5:C10)</f>
        <v>0</v>
      </c>
      <c r="D4" s="294">
        <f>SUM(D5:D10)</f>
        <v>0</v>
      </c>
      <c r="F4" s="41">
        <v>20</v>
      </c>
      <c r="G4" s="35" t="s">
        <v>69</v>
      </c>
      <c r="H4" s="99">
        <f>SUM(H5:H9)</f>
        <v>0</v>
      </c>
      <c r="I4" s="294">
        <f>SUM(I5:I9)</f>
        <v>0</v>
      </c>
    </row>
    <row r="5" spans="1:9" x14ac:dyDescent="0.2">
      <c r="A5" s="7">
        <v>1000</v>
      </c>
      <c r="B5" s="38" t="s">
        <v>60</v>
      </c>
      <c r="C5" s="354"/>
      <c r="D5" s="355"/>
      <c r="F5" s="7">
        <v>2000</v>
      </c>
      <c r="G5" s="38" t="s">
        <v>70</v>
      </c>
      <c r="H5" s="356"/>
      <c r="I5" s="355"/>
    </row>
    <row r="6" spans="1:9" x14ac:dyDescent="0.2">
      <c r="A6" s="7">
        <v>1010</v>
      </c>
      <c r="B6" s="38" t="s">
        <v>62</v>
      </c>
      <c r="C6" s="356"/>
      <c r="D6" s="355"/>
      <c r="F6" s="7">
        <v>2030</v>
      </c>
      <c r="G6" s="38" t="s">
        <v>94</v>
      </c>
      <c r="H6" s="356"/>
      <c r="I6" s="355"/>
    </row>
    <row r="7" spans="1:9" x14ac:dyDescent="0.2">
      <c r="A7" s="7">
        <v>1100</v>
      </c>
      <c r="B7" s="38" t="s">
        <v>61</v>
      </c>
      <c r="C7" s="356"/>
      <c r="D7" s="355"/>
      <c r="F7" s="7">
        <v>2200</v>
      </c>
      <c r="G7" s="38" t="s">
        <v>1</v>
      </c>
      <c r="H7" s="356"/>
      <c r="I7" s="355"/>
    </row>
    <row r="8" spans="1:9" x14ac:dyDescent="0.2">
      <c r="A8" s="7">
        <v>1180</v>
      </c>
      <c r="B8" s="38" t="s">
        <v>85</v>
      </c>
      <c r="C8" s="356"/>
      <c r="D8" s="355"/>
      <c r="F8" s="7">
        <v>2270</v>
      </c>
      <c r="G8" s="38" t="s">
        <v>73</v>
      </c>
      <c r="H8" s="359"/>
      <c r="I8" s="355"/>
    </row>
    <row r="9" spans="1:9" x14ac:dyDescent="0.2">
      <c r="A9" s="7">
        <v>1190</v>
      </c>
      <c r="B9" s="38" t="s">
        <v>86</v>
      </c>
      <c r="C9" s="356"/>
      <c r="D9" s="355"/>
      <c r="F9" s="7">
        <v>2300</v>
      </c>
      <c r="G9" s="38" t="s">
        <v>96</v>
      </c>
      <c r="H9" s="356"/>
      <c r="I9" s="355"/>
    </row>
    <row r="10" spans="1:9" s="12" customFormat="1" x14ac:dyDescent="0.2">
      <c r="A10" s="7">
        <v>1300</v>
      </c>
      <c r="B10" s="38" t="s">
        <v>95</v>
      </c>
      <c r="C10" s="356"/>
      <c r="D10" s="355"/>
      <c r="F10" s="7"/>
      <c r="G10" s="38"/>
      <c r="H10" s="60"/>
      <c r="I10" s="293"/>
    </row>
    <row r="11" spans="1:9" x14ac:dyDescent="0.2">
      <c r="A11" s="7"/>
      <c r="B11" s="38"/>
      <c r="C11" s="60"/>
      <c r="D11" s="293"/>
      <c r="F11" s="41">
        <v>24</v>
      </c>
      <c r="G11" s="35" t="s">
        <v>74</v>
      </c>
      <c r="H11" s="99">
        <f>SUM(H12:H15)</f>
        <v>0</v>
      </c>
      <c r="I11" s="294">
        <f>SUM(I12:I15)</f>
        <v>0</v>
      </c>
    </row>
    <row r="12" spans="1:9" x14ac:dyDescent="0.2">
      <c r="A12" s="41">
        <v>14</v>
      </c>
      <c r="B12" s="35" t="s">
        <v>65</v>
      </c>
      <c r="C12" s="99">
        <f>SUM(C13:C18)</f>
        <v>0</v>
      </c>
      <c r="D12" s="294">
        <f>SUM(D13:D18)</f>
        <v>0</v>
      </c>
      <c r="F12" s="7">
        <v>2450</v>
      </c>
      <c r="G12" s="38" t="s">
        <v>75</v>
      </c>
      <c r="H12" s="356"/>
      <c r="I12" s="355"/>
    </row>
    <row r="13" spans="1:9" x14ac:dyDescent="0.2">
      <c r="A13" s="7">
        <v>1400</v>
      </c>
      <c r="B13" s="38" t="s">
        <v>87</v>
      </c>
      <c r="C13" s="359"/>
      <c r="D13" s="355"/>
      <c r="F13" s="7">
        <v>2451</v>
      </c>
      <c r="G13" s="38" t="s">
        <v>76</v>
      </c>
      <c r="H13" s="359"/>
      <c r="I13" s="355"/>
    </row>
    <row r="14" spans="1:9" x14ac:dyDescent="0.2">
      <c r="A14" s="7">
        <v>1440</v>
      </c>
      <c r="B14" s="38" t="s">
        <v>88</v>
      </c>
      <c r="C14" s="359"/>
      <c r="D14" s="355"/>
      <c r="F14" s="7">
        <v>2500</v>
      </c>
      <c r="G14" s="38" t="s">
        <v>77</v>
      </c>
      <c r="H14" s="359"/>
      <c r="I14" s="355"/>
    </row>
    <row r="15" spans="1:9" x14ac:dyDescent="0.2">
      <c r="A15" s="7">
        <v>1510</v>
      </c>
      <c r="B15" s="38" t="s">
        <v>90</v>
      </c>
      <c r="C15" s="359"/>
      <c r="D15" s="355"/>
      <c r="F15" s="7">
        <v>2600</v>
      </c>
      <c r="G15" s="38" t="s">
        <v>79</v>
      </c>
      <c r="H15" s="359"/>
      <c r="I15" s="355"/>
    </row>
    <row r="16" spans="1:9" x14ac:dyDescent="0.2">
      <c r="A16" s="7">
        <v>1520</v>
      </c>
      <c r="B16" s="38" t="s">
        <v>91</v>
      </c>
      <c r="C16" s="359"/>
      <c r="D16" s="355"/>
      <c r="F16" s="7"/>
      <c r="G16" s="38"/>
      <c r="H16" s="62"/>
      <c r="I16" s="293"/>
    </row>
    <row r="17" spans="1:9" s="12" customFormat="1" x14ac:dyDescent="0.2">
      <c r="A17" s="7">
        <v>1530</v>
      </c>
      <c r="B17" s="38" t="s">
        <v>66</v>
      </c>
      <c r="C17" s="356"/>
      <c r="D17" s="355"/>
      <c r="F17" s="41">
        <v>28</v>
      </c>
      <c r="G17" s="35" t="s">
        <v>80</v>
      </c>
      <c r="H17" s="99">
        <f>SUM(H18:H20)</f>
        <v>0</v>
      </c>
      <c r="I17" s="294">
        <f>SUM(I18:I20)</f>
        <v>0</v>
      </c>
    </row>
    <row r="18" spans="1:9" s="12" customFormat="1" x14ac:dyDescent="0.2">
      <c r="A18" s="7">
        <v>1600</v>
      </c>
      <c r="B18" s="38" t="s">
        <v>67</v>
      </c>
      <c r="C18" s="356"/>
      <c r="D18" s="355"/>
      <c r="F18" s="7">
        <v>2800</v>
      </c>
      <c r="G18" s="38" t="s">
        <v>80</v>
      </c>
      <c r="H18" s="356"/>
      <c r="I18" s="355"/>
    </row>
    <row r="19" spans="1:9" s="12" customFormat="1" x14ac:dyDescent="0.2">
      <c r="A19" s="8"/>
      <c r="B19" s="8"/>
      <c r="C19" s="8"/>
      <c r="D19" s="101"/>
      <c r="F19" s="7">
        <v>2810</v>
      </c>
      <c r="G19" s="38" t="s">
        <v>81</v>
      </c>
      <c r="H19" s="356"/>
      <c r="I19" s="355"/>
    </row>
    <row r="20" spans="1:9" s="12" customFormat="1" x14ac:dyDescent="0.2">
      <c r="A20" s="360"/>
      <c r="B20" s="10"/>
      <c r="C20" s="23"/>
      <c r="D20" s="103"/>
      <c r="F20" s="7">
        <v>2820</v>
      </c>
      <c r="G20" s="38" t="s">
        <v>111</v>
      </c>
      <c r="H20" s="356"/>
      <c r="I20" s="355"/>
    </row>
    <row r="21" spans="1:9" s="12" customFormat="1" x14ac:dyDescent="0.2">
      <c r="A21" s="361"/>
      <c r="B21" s="8"/>
      <c r="C21" s="10"/>
      <c r="D21" s="103"/>
      <c r="F21" s="23"/>
      <c r="G21" s="23"/>
      <c r="H21" s="23"/>
      <c r="I21" s="23"/>
    </row>
    <row r="22" spans="1:9" s="12" customFormat="1" x14ac:dyDescent="0.2">
      <c r="A22" s="362"/>
      <c r="B22" s="8"/>
      <c r="C22" s="8"/>
      <c r="D22" s="101"/>
      <c r="F22" s="10"/>
      <c r="G22" s="8"/>
      <c r="H22" s="8"/>
      <c r="I22" s="8"/>
    </row>
    <row r="23" spans="1:9" x14ac:dyDescent="0.2">
      <c r="A23" s="12"/>
      <c r="B23" s="12"/>
      <c r="C23" s="12"/>
    </row>
    <row r="24" spans="1:9" x14ac:dyDescent="0.2">
      <c r="F24" s="12"/>
      <c r="G24" s="12"/>
      <c r="H24" s="12"/>
      <c r="I24" s="12"/>
    </row>
    <row r="25" spans="1:9" x14ac:dyDescent="0.2">
      <c r="A25" s="363"/>
      <c r="B25" s="26"/>
      <c r="C25" s="26"/>
      <c r="D25" s="102"/>
    </row>
    <row r="26" spans="1:9" x14ac:dyDescent="0.2">
      <c r="A26" s="364"/>
      <c r="B26" s="12"/>
      <c r="C26" s="12"/>
      <c r="F26" s="12"/>
      <c r="G26" s="12"/>
      <c r="H26" s="12"/>
      <c r="I26" s="12"/>
    </row>
    <row r="27" spans="1:9" s="23" customFormat="1" x14ac:dyDescent="0.2">
      <c r="A27" s="8"/>
      <c r="B27" s="8"/>
      <c r="C27" s="8"/>
      <c r="D27" s="101"/>
      <c r="F27" s="12"/>
      <c r="G27" s="12"/>
      <c r="H27" s="12"/>
      <c r="I27" s="12"/>
    </row>
    <row r="28" spans="1:9" x14ac:dyDescent="0.2">
      <c r="E28" s="10"/>
    </row>
    <row r="29" spans="1:9" x14ac:dyDescent="0.2">
      <c r="A29" s="10"/>
    </row>
    <row r="30" spans="1:9" s="12" customFormat="1" x14ac:dyDescent="0.2">
      <c r="A30" s="8"/>
      <c r="B30" s="8"/>
      <c r="C30" s="8"/>
      <c r="D30" s="101"/>
      <c r="F30" s="8"/>
      <c r="G30" s="8"/>
      <c r="H30" s="8"/>
      <c r="I30" s="8"/>
    </row>
    <row r="32" spans="1:9" s="12" customFormat="1" x14ac:dyDescent="0.2">
      <c r="A32" s="8"/>
      <c r="B32" s="8"/>
      <c r="C32" s="8"/>
      <c r="D32" s="101"/>
      <c r="E32" s="26"/>
      <c r="F32" s="8"/>
      <c r="G32" s="8"/>
      <c r="H32" s="8"/>
      <c r="I32" s="8"/>
    </row>
    <row r="33" spans="1:9" s="12" customFormat="1" x14ac:dyDescent="0.2">
      <c r="A33" s="8"/>
      <c r="B33" s="8"/>
      <c r="C33" s="8"/>
      <c r="D33" s="101"/>
      <c r="F33" s="8"/>
      <c r="G33" s="8"/>
      <c r="H33" s="8"/>
      <c r="I33" s="8"/>
    </row>
    <row r="34" spans="1:9" x14ac:dyDescent="0.2">
      <c r="A34" s="12"/>
      <c r="B34" s="12"/>
      <c r="C34" s="12"/>
    </row>
    <row r="35" spans="1:9" x14ac:dyDescent="0.2">
      <c r="A35" s="12"/>
      <c r="B35" s="12"/>
      <c r="C35" s="12"/>
      <c r="F35" s="12"/>
      <c r="G35" s="12"/>
      <c r="H35" s="12"/>
      <c r="I35" s="12"/>
    </row>
    <row r="36" spans="1:9" x14ac:dyDescent="0.2">
      <c r="A36" s="10"/>
      <c r="B36" s="10"/>
      <c r="C36" s="10"/>
      <c r="D36" s="103"/>
      <c r="F36" s="12"/>
      <c r="G36" s="12"/>
      <c r="H36" s="12"/>
      <c r="I36" s="12"/>
    </row>
    <row r="37" spans="1:9" x14ac:dyDescent="0.2">
      <c r="A37" s="31"/>
      <c r="B37" s="31"/>
      <c r="C37" s="31"/>
      <c r="D37" s="104"/>
      <c r="F37" s="10"/>
      <c r="G37" s="10"/>
      <c r="H37" s="10"/>
      <c r="I37" s="10"/>
    </row>
    <row r="38" spans="1:9" x14ac:dyDescent="0.2">
      <c r="A38" s="31"/>
      <c r="B38" s="31"/>
      <c r="C38" s="31"/>
      <c r="D38" s="104"/>
      <c r="F38" s="31"/>
      <c r="G38" s="31"/>
      <c r="H38" s="31"/>
      <c r="I38" s="31"/>
    </row>
    <row r="39" spans="1:9" x14ac:dyDescent="0.2">
      <c r="A39" s="31"/>
      <c r="B39" s="31"/>
      <c r="C39" s="31"/>
      <c r="D39" s="104"/>
      <c r="F39" s="31"/>
      <c r="G39" s="31"/>
      <c r="H39" s="31"/>
      <c r="I39" s="31"/>
    </row>
    <row r="40" spans="1:9" x14ac:dyDescent="0.2">
      <c r="F40" s="31"/>
      <c r="G40" s="31"/>
      <c r="H40" s="31"/>
      <c r="I40" s="31"/>
    </row>
    <row r="41" spans="1:9" s="12" customFormat="1" x14ac:dyDescent="0.2">
      <c r="A41" s="8"/>
      <c r="B41" s="8"/>
      <c r="C41" s="8"/>
      <c r="D41" s="101"/>
      <c r="F41" s="8"/>
      <c r="G41" s="8"/>
      <c r="H41" s="8"/>
      <c r="I41" s="8"/>
    </row>
    <row r="42" spans="1:9" s="12" customFormat="1" x14ac:dyDescent="0.2">
      <c r="A42" s="8"/>
      <c r="B42" s="8"/>
      <c r="C42" s="8"/>
      <c r="D42" s="101"/>
      <c r="F42" s="8"/>
      <c r="G42" s="8"/>
      <c r="H42" s="8"/>
      <c r="I42" s="8"/>
    </row>
    <row r="43" spans="1:9" s="10" customFormat="1" x14ac:dyDescent="0.2">
      <c r="A43" s="8"/>
      <c r="B43" s="8"/>
      <c r="C43" s="8"/>
      <c r="D43" s="101"/>
      <c r="F43" s="8"/>
      <c r="G43" s="8"/>
      <c r="H43" s="8"/>
      <c r="I43" s="8"/>
    </row>
    <row r="44" spans="1:9" s="31" customFormat="1" ht="78" customHeight="1" x14ac:dyDescent="0.2">
      <c r="A44" s="8"/>
      <c r="B44" s="8"/>
      <c r="C44" s="8"/>
      <c r="D44" s="101"/>
      <c r="F44" s="8"/>
      <c r="G44" s="8"/>
      <c r="H44" s="8"/>
      <c r="I44" s="8"/>
    </row>
    <row r="45" spans="1:9" s="31" customFormat="1" ht="35.1" customHeight="1" x14ac:dyDescent="0.2">
      <c r="A45" s="8"/>
      <c r="B45" s="8"/>
      <c r="C45" s="8"/>
      <c r="D45" s="101"/>
      <c r="F45" s="8"/>
      <c r="G45" s="8"/>
      <c r="H45" s="8"/>
      <c r="I45" s="8"/>
    </row>
    <row r="46" spans="1:9" s="31" customFormat="1" ht="41.45" customHeight="1" x14ac:dyDescent="0.2">
      <c r="A46" s="8"/>
      <c r="B46" s="8"/>
      <c r="C46" s="8"/>
      <c r="D46" s="101"/>
      <c r="F46" s="8"/>
      <c r="G46" s="8"/>
      <c r="H46" s="8"/>
      <c r="I46" s="8"/>
    </row>
  </sheetData>
  <sheetProtection sheet="1" objects="1" scenarios="1"/>
  <pageMargins left="0.70866141732283472" right="0.70866141732283472" top="0.59055118110236227" bottom="0.59055118110236227" header="0.31496062992125984" footer="0.31496062992125984"/>
  <pageSetup paperSize="9" fitToHeight="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16870-C964-4D69-8FB8-3FADC3114E6E}">
  <sheetPr>
    <tabColor theme="9"/>
    <pageSetUpPr fitToPage="1"/>
  </sheetPr>
  <dimension ref="A1:Q59"/>
  <sheetViews>
    <sheetView zoomScaleNormal="100" workbookViewId="0">
      <selection activeCell="C6" sqref="C6"/>
    </sheetView>
  </sheetViews>
  <sheetFormatPr baseColWidth="10" defaultColWidth="11" defaultRowHeight="12.75" x14ac:dyDescent="0.2"/>
  <cols>
    <col min="1" max="1" width="4.875" style="7" bestFit="1" customWidth="1"/>
    <col min="2" max="2" width="48.75" style="8" customWidth="1"/>
    <col min="3" max="3" width="12.125" style="8" customWidth="1"/>
    <col min="4" max="4" width="12" style="12" customWidth="1"/>
    <col min="5" max="5" width="7" style="324" bestFit="1" customWidth="1"/>
    <col min="6" max="6" width="12.125" style="101" customWidth="1"/>
    <col min="7" max="7" width="7" style="347" bestFit="1" customWidth="1"/>
    <col min="8" max="8" width="12.125" style="81" customWidth="1"/>
    <col min="9" max="9" width="9.5" style="89" customWidth="1"/>
    <col min="10" max="10" width="132.125" style="9" customWidth="1"/>
    <col min="11" max="11" width="11" style="8"/>
    <col min="12" max="12" width="41.875" style="8" customWidth="1"/>
    <col min="13" max="16384" width="11" style="8"/>
  </cols>
  <sheetData>
    <row r="1" spans="1:15" ht="18" x14ac:dyDescent="0.25">
      <c r="A1" s="351" t="s">
        <v>105</v>
      </c>
      <c r="B1" s="13"/>
      <c r="C1" s="13"/>
      <c r="D1" s="298"/>
      <c r="E1" s="323"/>
      <c r="F1" s="106"/>
      <c r="G1" s="339"/>
      <c r="H1" s="80"/>
      <c r="I1" s="92"/>
      <c r="J1" s="13"/>
    </row>
    <row r="2" spans="1:15" s="15" customFormat="1" ht="14.25" customHeight="1" x14ac:dyDescent="0.2">
      <c r="A2" s="348" t="s">
        <v>168</v>
      </c>
      <c r="B2" s="349"/>
      <c r="C2" s="543"/>
      <c r="D2" s="543"/>
      <c r="E2" s="350"/>
      <c r="F2" s="55"/>
      <c r="G2" s="350"/>
      <c r="H2" s="544" t="s">
        <v>165</v>
      </c>
      <c r="I2" s="545" t="s">
        <v>107</v>
      </c>
    </row>
    <row r="3" spans="1:15" s="15" customFormat="1" ht="20.25" customHeight="1" x14ac:dyDescent="0.2">
      <c r="A3" s="546" t="s">
        <v>173</v>
      </c>
      <c r="B3" s="546"/>
      <c r="C3" s="352">
        <v>2026</v>
      </c>
      <c r="D3" s="321" t="s">
        <v>167</v>
      </c>
      <c r="E3" s="325"/>
      <c r="F3" s="289" t="s">
        <v>116</v>
      </c>
      <c r="G3" s="340"/>
      <c r="H3" s="544"/>
      <c r="I3" s="545"/>
      <c r="J3" s="16"/>
    </row>
    <row r="4" spans="1:15" s="15" customFormat="1" x14ac:dyDescent="0.2">
      <c r="A4" s="96"/>
      <c r="B4" s="97"/>
      <c r="C4" s="98" t="s">
        <v>166</v>
      </c>
      <c r="D4" s="322" t="s">
        <v>166</v>
      </c>
      <c r="E4" s="326" t="s">
        <v>170</v>
      </c>
      <c r="F4" s="290" t="s">
        <v>166</v>
      </c>
      <c r="G4" s="341" t="s">
        <v>170</v>
      </c>
      <c r="H4" s="544"/>
      <c r="I4" s="545"/>
      <c r="J4" s="13" t="s">
        <v>169</v>
      </c>
    </row>
    <row r="5" spans="1:15" x14ac:dyDescent="0.2">
      <c r="A5" s="40">
        <v>3</v>
      </c>
      <c r="B5" s="40" t="s">
        <v>4</v>
      </c>
      <c r="C5" s="59">
        <f>SUM(C6:C11)</f>
        <v>0</v>
      </c>
      <c r="D5" s="291">
        <f>SUM(D6:D11)</f>
        <v>0</v>
      </c>
      <c r="E5" s="327" t="str">
        <f>IF(C5=0,"",1-(D5/C5))</f>
        <v/>
      </c>
      <c r="F5" s="291">
        <f>SUM(F6:F11)</f>
        <v>0</v>
      </c>
      <c r="G5" s="327" t="str">
        <f>IF(C5=0,"",1-(F5/C5))</f>
        <v/>
      </c>
    </row>
    <row r="6" spans="1:15" x14ac:dyDescent="0.2">
      <c r="A6" s="111">
        <v>3000</v>
      </c>
      <c r="B6" s="112" t="s">
        <v>5</v>
      </c>
      <c r="C6" s="308"/>
      <c r="D6" s="309"/>
      <c r="E6" s="328" t="str">
        <f t="shared" ref="E6:E11" si="0">IF(C6=0,"",1-(D6/C6))</f>
        <v/>
      </c>
      <c r="F6" s="309"/>
      <c r="G6" s="328" t="str">
        <f>IF(C6=0,"",1-(F6/C6))</f>
        <v/>
      </c>
    </row>
    <row r="7" spans="1:15" x14ac:dyDescent="0.2">
      <c r="A7" s="113">
        <v>3010</v>
      </c>
      <c r="B7" s="114" t="s">
        <v>6</v>
      </c>
      <c r="C7" s="310"/>
      <c r="D7" s="309"/>
      <c r="E7" s="329" t="str">
        <f t="shared" si="0"/>
        <v/>
      </c>
      <c r="F7" s="311"/>
      <c r="G7" s="328" t="str">
        <f t="shared" ref="G7:G11" si="1">IF(C7=0,"",1-(F7/C7))</f>
        <v/>
      </c>
    </row>
    <row r="8" spans="1:15" x14ac:dyDescent="0.2">
      <c r="A8" s="113">
        <v>3200</v>
      </c>
      <c r="B8" s="114" t="s">
        <v>8</v>
      </c>
      <c r="C8" s="310"/>
      <c r="D8" s="309"/>
      <c r="E8" s="329" t="str">
        <f t="shared" si="0"/>
        <v/>
      </c>
      <c r="F8" s="311"/>
      <c r="G8" s="328" t="str">
        <f t="shared" si="1"/>
        <v/>
      </c>
      <c r="J8" s="18" t="s">
        <v>30</v>
      </c>
    </row>
    <row r="9" spans="1:15" x14ac:dyDescent="0.2">
      <c r="A9" s="113">
        <v>3400</v>
      </c>
      <c r="B9" s="114" t="s">
        <v>7</v>
      </c>
      <c r="C9" s="310"/>
      <c r="D9" s="309"/>
      <c r="E9" s="329" t="str">
        <f t="shared" si="0"/>
        <v/>
      </c>
      <c r="F9" s="311"/>
      <c r="G9" s="328" t="str">
        <f t="shared" si="1"/>
        <v/>
      </c>
      <c r="J9" s="9" t="s">
        <v>106</v>
      </c>
    </row>
    <row r="10" spans="1:15" x14ac:dyDescent="0.2">
      <c r="A10" s="113">
        <v>3410</v>
      </c>
      <c r="B10" s="115" t="s">
        <v>41</v>
      </c>
      <c r="C10" s="310"/>
      <c r="D10" s="309"/>
      <c r="E10" s="329" t="str">
        <f t="shared" si="0"/>
        <v/>
      </c>
      <c r="F10" s="311"/>
      <c r="G10" s="328" t="str">
        <f t="shared" si="1"/>
        <v/>
      </c>
      <c r="J10" s="9" t="s">
        <v>49</v>
      </c>
    </row>
    <row r="11" spans="1:15" x14ac:dyDescent="0.2">
      <c r="A11" s="113">
        <v>3600</v>
      </c>
      <c r="B11" s="114" t="s">
        <v>50</v>
      </c>
      <c r="C11" s="310"/>
      <c r="D11" s="309"/>
      <c r="E11" s="329" t="str">
        <f t="shared" si="0"/>
        <v/>
      </c>
      <c r="F11" s="311"/>
      <c r="G11" s="328" t="str">
        <f t="shared" si="1"/>
        <v/>
      </c>
      <c r="J11" s="9" t="s">
        <v>28</v>
      </c>
    </row>
    <row r="12" spans="1:15" x14ac:dyDescent="0.2">
      <c r="C12" s="61"/>
      <c r="D12" s="62"/>
      <c r="E12" s="330"/>
      <c r="F12" s="292"/>
      <c r="G12" s="324"/>
      <c r="H12" s="82"/>
    </row>
    <row r="13" spans="1:15" x14ac:dyDescent="0.2">
      <c r="A13" s="40">
        <v>4</v>
      </c>
      <c r="B13" s="40" t="s">
        <v>15</v>
      </c>
      <c r="C13" s="59">
        <f>SUM(C14:C19)</f>
        <v>0</v>
      </c>
      <c r="D13" s="303">
        <f>SUM(D14:D19)</f>
        <v>0</v>
      </c>
      <c r="E13" s="327" t="str">
        <f>IF(C13=0,"",1-(D13/C13))</f>
        <v/>
      </c>
      <c r="F13" s="291">
        <f>SUM(F14:F19)</f>
        <v>0</v>
      </c>
      <c r="G13" s="327" t="str">
        <f>IF(C13=0,"",1-(F13/C13))</f>
        <v/>
      </c>
      <c r="H13" s="123" t="e">
        <f>C13/$C$40</f>
        <v>#DIV/0!</v>
      </c>
      <c r="I13" s="93">
        <v>0.75</v>
      </c>
      <c r="J13" s="19" t="s">
        <v>33</v>
      </c>
    </row>
    <row r="14" spans="1:15" x14ac:dyDescent="0.2">
      <c r="A14" s="111">
        <v>4000</v>
      </c>
      <c r="B14" s="287" t="s">
        <v>44</v>
      </c>
      <c r="C14" s="308"/>
      <c r="D14" s="309"/>
      <c r="E14" s="328" t="str">
        <f t="shared" ref="E14:E19" si="2">IF(C14=0,"",1-(D14/C14))</f>
        <v/>
      </c>
      <c r="F14" s="309"/>
      <c r="G14" s="328" t="str">
        <f>IF(C14=0,"",1-(F14/C14))</f>
        <v/>
      </c>
      <c r="H14" s="124"/>
      <c r="J14" s="21" t="s">
        <v>31</v>
      </c>
    </row>
    <row r="15" spans="1:15" x14ac:dyDescent="0.2">
      <c r="A15" s="113">
        <v>4010</v>
      </c>
      <c r="B15" s="116" t="s">
        <v>45</v>
      </c>
      <c r="C15" s="312"/>
      <c r="D15" s="309"/>
      <c r="E15" s="329" t="str">
        <f t="shared" si="2"/>
        <v/>
      </c>
      <c r="F15" s="313"/>
      <c r="G15" s="328" t="str">
        <f t="shared" ref="G15:G19" si="3">IF(C15=0,"",1-(F15/C15))</f>
        <v/>
      </c>
      <c r="H15" s="124"/>
      <c r="J15" s="56" t="s">
        <v>38</v>
      </c>
      <c r="K15" s="10"/>
      <c r="L15" s="10"/>
      <c r="M15" s="10"/>
    </row>
    <row r="16" spans="1:15" x14ac:dyDescent="0.2">
      <c r="A16" s="113">
        <v>4100</v>
      </c>
      <c r="B16" s="116" t="s">
        <v>46</v>
      </c>
      <c r="C16" s="310"/>
      <c r="D16" s="309"/>
      <c r="E16" s="329" t="str">
        <f t="shared" si="2"/>
        <v/>
      </c>
      <c r="F16" s="311"/>
      <c r="G16" s="328" t="str">
        <f t="shared" si="3"/>
        <v/>
      </c>
      <c r="J16" s="21" t="s">
        <v>47</v>
      </c>
      <c r="K16" s="10"/>
      <c r="L16" s="10"/>
      <c r="M16" s="10"/>
      <c r="N16" s="10"/>
      <c r="O16" s="10"/>
    </row>
    <row r="17" spans="1:13" x14ac:dyDescent="0.2">
      <c r="A17" s="113">
        <v>4200</v>
      </c>
      <c r="B17" s="115" t="s">
        <v>24</v>
      </c>
      <c r="C17" s="310"/>
      <c r="D17" s="309"/>
      <c r="E17" s="329" t="str">
        <f t="shared" si="2"/>
        <v/>
      </c>
      <c r="F17" s="311"/>
      <c r="G17" s="328" t="str">
        <f t="shared" si="3"/>
        <v/>
      </c>
      <c r="J17" s="21" t="s">
        <v>25</v>
      </c>
      <c r="K17" s="10"/>
      <c r="L17" s="10"/>
      <c r="M17" s="10"/>
    </row>
    <row r="18" spans="1:13" x14ac:dyDescent="0.2">
      <c r="A18" s="113">
        <v>4300</v>
      </c>
      <c r="B18" s="117" t="s">
        <v>32</v>
      </c>
      <c r="C18" s="310"/>
      <c r="D18" s="309"/>
      <c r="E18" s="329" t="str">
        <f t="shared" si="2"/>
        <v/>
      </c>
      <c r="F18" s="311"/>
      <c r="G18" s="328" t="str">
        <f t="shared" si="3"/>
        <v/>
      </c>
    </row>
    <row r="19" spans="1:13" x14ac:dyDescent="0.2">
      <c r="A19" s="113">
        <v>4800</v>
      </c>
      <c r="B19" s="114" t="s">
        <v>48</v>
      </c>
      <c r="C19" s="310"/>
      <c r="D19" s="309"/>
      <c r="E19" s="329" t="str">
        <f t="shared" si="2"/>
        <v/>
      </c>
      <c r="F19" s="311"/>
      <c r="G19" s="328" t="str">
        <f t="shared" si="3"/>
        <v/>
      </c>
      <c r="J19" s="9" t="s">
        <v>27</v>
      </c>
    </row>
    <row r="20" spans="1:13" s="12" customFormat="1" x14ac:dyDescent="0.2">
      <c r="A20" s="11"/>
      <c r="C20" s="62"/>
      <c r="E20" s="324"/>
      <c r="F20" s="293"/>
      <c r="G20" s="324"/>
      <c r="H20" s="81"/>
      <c r="I20" s="89"/>
      <c r="J20" s="3"/>
    </row>
    <row r="21" spans="1:13" x14ac:dyDescent="0.2">
      <c r="A21" s="40">
        <v>5</v>
      </c>
      <c r="B21" s="40" t="s">
        <v>22</v>
      </c>
      <c r="C21" s="59">
        <f>SUM(C22:C24)</f>
        <v>0</v>
      </c>
      <c r="D21" s="303">
        <f>SUM(D22:D24)</f>
        <v>0</v>
      </c>
      <c r="E21" s="327" t="str">
        <f>IF(C21=0,"",1-(D21/C21))</f>
        <v/>
      </c>
      <c r="F21" s="291">
        <f>SUM(F22:F24)</f>
        <v>0</v>
      </c>
      <c r="G21" s="327" t="str">
        <f>IF(C21=0,"",1-(F21/C21))</f>
        <v/>
      </c>
      <c r="H21" s="123" t="e">
        <f>C21/$C$40</f>
        <v>#DIV/0!</v>
      </c>
      <c r="I21" s="93">
        <v>0.13</v>
      </c>
      <c r="J21" s="1" t="s">
        <v>34</v>
      </c>
    </row>
    <row r="22" spans="1:13" x14ac:dyDescent="0.2">
      <c r="A22" s="111">
        <v>5000</v>
      </c>
      <c r="B22" s="112" t="s">
        <v>13</v>
      </c>
      <c r="C22" s="308"/>
      <c r="D22" s="309"/>
      <c r="E22" s="328" t="str">
        <f t="shared" ref="E22:E24" si="4">IF(C22=0,"",1-(D22/C22))</f>
        <v/>
      </c>
      <c r="F22" s="309"/>
      <c r="G22" s="328" t="str">
        <f>IF(C22=0,"",1-(F22/C22))</f>
        <v/>
      </c>
      <c r="J22" s="9" t="s">
        <v>9</v>
      </c>
    </row>
    <row r="23" spans="1:13" x14ac:dyDescent="0.2">
      <c r="A23" s="113">
        <v>5010</v>
      </c>
      <c r="B23" s="118" t="s">
        <v>55</v>
      </c>
      <c r="C23" s="310"/>
      <c r="D23" s="309"/>
      <c r="E23" s="329" t="str">
        <f t="shared" si="4"/>
        <v/>
      </c>
      <c r="F23" s="311"/>
      <c r="G23" s="328" t="str">
        <f t="shared" ref="G23:G24" si="5">IF(C23=0,"",1-(F23/C23))</f>
        <v/>
      </c>
      <c r="J23" s="9" t="s">
        <v>56</v>
      </c>
    </row>
    <row r="24" spans="1:13" x14ac:dyDescent="0.2">
      <c r="A24" s="113">
        <v>5100</v>
      </c>
      <c r="B24" s="118" t="s">
        <v>54</v>
      </c>
      <c r="C24" s="310"/>
      <c r="D24" s="309"/>
      <c r="E24" s="329" t="str">
        <f t="shared" si="4"/>
        <v/>
      </c>
      <c r="F24" s="311"/>
      <c r="G24" s="328" t="str">
        <f t="shared" si="5"/>
        <v/>
      </c>
      <c r="J24" s="9" t="s">
        <v>29</v>
      </c>
    </row>
    <row r="25" spans="1:13" x14ac:dyDescent="0.2">
      <c r="B25" s="9"/>
      <c r="C25" s="60"/>
      <c r="D25" s="3"/>
      <c r="E25" s="323"/>
      <c r="F25" s="293"/>
      <c r="G25" s="323"/>
    </row>
    <row r="26" spans="1:13" x14ac:dyDescent="0.2">
      <c r="A26" s="40">
        <v>6</v>
      </c>
      <c r="B26" s="40" t="s">
        <v>97</v>
      </c>
      <c r="C26" s="59">
        <f>SUM(C28:C30)+SUM(C32:C38)</f>
        <v>0</v>
      </c>
      <c r="D26" s="291">
        <f>SUM(D28:D30)+SUM(D32:D38)</f>
        <v>0</v>
      </c>
      <c r="E26" s="327" t="str">
        <f>IF(C26=0,"",1-(D26/C26))</f>
        <v/>
      </c>
      <c r="F26" s="291">
        <f>SUM(F28:F30)+SUM(F32:F38)</f>
        <v>0</v>
      </c>
      <c r="G26" s="327" t="str">
        <f>IF(C26=0,"",1-(F26/C26))</f>
        <v/>
      </c>
      <c r="H26" s="123" t="e">
        <f>C26/$C$40</f>
        <v>#DIV/0!</v>
      </c>
      <c r="I26" s="93">
        <v>0.12</v>
      </c>
      <c r="J26" s="3" t="s">
        <v>113</v>
      </c>
    </row>
    <row r="27" spans="1:13" s="12" customFormat="1" x14ac:dyDescent="0.2">
      <c r="A27" s="41">
        <v>61</v>
      </c>
      <c r="B27" s="53" t="s">
        <v>42</v>
      </c>
      <c r="C27" s="68">
        <f>SUM(C28:C30)</f>
        <v>0</v>
      </c>
      <c r="D27" s="294">
        <f>SUM(D28:D30)</f>
        <v>0</v>
      </c>
      <c r="E27" s="331" t="str">
        <f>IF(C27=0,"",1-(D27/C27))</f>
        <v/>
      </c>
      <c r="F27" s="294">
        <f>SUM(F28:F30)</f>
        <v>0</v>
      </c>
      <c r="G27" s="331" t="str">
        <f>IF(C27=0,"",1-(F27/C27))</f>
        <v/>
      </c>
      <c r="H27" s="124" t="e">
        <f>C27/$C$40</f>
        <v>#DIV/0!</v>
      </c>
      <c r="I27" s="89"/>
      <c r="J27" s="34" t="s">
        <v>112</v>
      </c>
    </row>
    <row r="28" spans="1:13" s="12" customFormat="1" x14ac:dyDescent="0.2">
      <c r="A28" s="111">
        <v>6100</v>
      </c>
      <c r="B28" s="112" t="s">
        <v>12</v>
      </c>
      <c r="C28" s="314"/>
      <c r="D28" s="309"/>
      <c r="E28" s="328" t="str">
        <f t="shared" ref="E28:E53" si="6">IF(C28=0,"",1-(D28/C28))</f>
        <v/>
      </c>
      <c r="F28" s="309"/>
      <c r="G28" s="328" t="str">
        <f>IF(C28=0,"",1-(F28/C28))</f>
        <v/>
      </c>
      <c r="H28" s="81"/>
      <c r="I28" s="89"/>
      <c r="J28" s="3"/>
    </row>
    <row r="29" spans="1:13" s="12" customFormat="1" x14ac:dyDescent="0.2">
      <c r="A29" s="113">
        <v>6110</v>
      </c>
      <c r="B29" s="114" t="s">
        <v>43</v>
      </c>
      <c r="C29" s="315"/>
      <c r="D29" s="309"/>
      <c r="E29" s="329" t="str">
        <f t="shared" si="6"/>
        <v/>
      </c>
      <c r="F29" s="311"/>
      <c r="G29" s="328" t="str">
        <f t="shared" ref="G29:G30" si="7">IF(C29=0,"",1-(F29/C29))</f>
        <v/>
      </c>
      <c r="H29" s="81"/>
      <c r="I29" s="89"/>
      <c r="J29" s="3" t="s">
        <v>14</v>
      </c>
    </row>
    <row r="30" spans="1:13" s="12" customFormat="1" x14ac:dyDescent="0.2">
      <c r="A30" s="113">
        <v>6120</v>
      </c>
      <c r="B30" s="114" t="s">
        <v>11</v>
      </c>
      <c r="C30" s="315"/>
      <c r="D30" s="309"/>
      <c r="E30" s="329" t="str">
        <f t="shared" si="6"/>
        <v/>
      </c>
      <c r="F30" s="311"/>
      <c r="G30" s="328" t="str">
        <f t="shared" si="7"/>
        <v/>
      </c>
      <c r="H30" s="81"/>
      <c r="I30" s="89"/>
      <c r="J30" s="9" t="s">
        <v>10</v>
      </c>
    </row>
    <row r="31" spans="1:13" s="12" customFormat="1" x14ac:dyDescent="0.2">
      <c r="A31" s="41">
        <v>62</v>
      </c>
      <c r="B31" s="54" t="s">
        <v>23</v>
      </c>
      <c r="C31" s="68">
        <f>SUM(C32:C38)</f>
        <v>0</v>
      </c>
      <c r="D31" s="294">
        <f>SUM(D32:D38)</f>
        <v>0</v>
      </c>
      <c r="E31" s="331" t="str">
        <f>IF(C31=0,"",1-(D31/C31))</f>
        <v/>
      </c>
      <c r="F31" s="294">
        <f>SUM(F32:F38)</f>
        <v>0</v>
      </c>
      <c r="G31" s="331" t="str">
        <f>IF(C31=0,"",1-(F31/C31))</f>
        <v/>
      </c>
      <c r="H31" s="124" t="e">
        <f>C31/$C$40</f>
        <v>#DIV/0!</v>
      </c>
      <c r="I31" s="89"/>
      <c r="J31" s="34" t="s">
        <v>114</v>
      </c>
    </row>
    <row r="32" spans="1:13" x14ac:dyDescent="0.2">
      <c r="A32" s="111">
        <v>6200</v>
      </c>
      <c r="B32" s="112" t="s">
        <v>51</v>
      </c>
      <c r="C32" s="308"/>
      <c r="D32" s="309"/>
      <c r="E32" s="328" t="str">
        <f t="shared" si="6"/>
        <v/>
      </c>
      <c r="F32" s="309"/>
      <c r="G32" s="328" t="str">
        <f>IF(C32=0,"",1-(F32/C32))</f>
        <v/>
      </c>
      <c r="J32" s="9" t="s">
        <v>52</v>
      </c>
    </row>
    <row r="33" spans="1:17" x14ac:dyDescent="0.2">
      <c r="A33" s="113">
        <v>6210</v>
      </c>
      <c r="B33" s="118" t="s">
        <v>2</v>
      </c>
      <c r="C33" s="316"/>
      <c r="D33" s="309"/>
      <c r="E33" s="329" t="str">
        <f t="shared" si="6"/>
        <v/>
      </c>
      <c r="F33" s="318"/>
      <c r="G33" s="328" t="str">
        <f t="shared" ref="G33:G53" si="8">IF(C33=0,"",1-(F33/C33))</f>
        <v/>
      </c>
      <c r="H33" s="82"/>
      <c r="I33" s="94"/>
      <c r="J33" s="21"/>
      <c r="K33" s="10"/>
      <c r="L33" s="10"/>
      <c r="M33" s="10"/>
    </row>
    <row r="34" spans="1:17" x14ac:dyDescent="0.2">
      <c r="A34" s="113">
        <v>6300</v>
      </c>
      <c r="B34" s="114" t="s">
        <v>0</v>
      </c>
      <c r="C34" s="316"/>
      <c r="D34" s="309"/>
      <c r="E34" s="329" t="str">
        <f t="shared" si="6"/>
        <v/>
      </c>
      <c r="F34" s="318"/>
      <c r="G34" s="328" t="str">
        <f t="shared" si="8"/>
        <v/>
      </c>
      <c r="H34" s="82"/>
      <c r="I34" s="94"/>
      <c r="J34" s="21"/>
    </row>
    <row r="35" spans="1:17" x14ac:dyDescent="0.2">
      <c r="A35" s="113">
        <v>6600</v>
      </c>
      <c r="B35" s="114" t="s">
        <v>3</v>
      </c>
      <c r="C35" s="316"/>
      <c r="D35" s="309"/>
      <c r="E35" s="329" t="str">
        <f t="shared" si="6"/>
        <v/>
      </c>
      <c r="F35" s="318"/>
      <c r="G35" s="328" t="str">
        <f t="shared" si="8"/>
        <v/>
      </c>
      <c r="H35" s="82"/>
      <c r="I35" s="94"/>
      <c r="J35" s="21"/>
    </row>
    <row r="36" spans="1:17" s="23" customFormat="1" ht="12.75" customHeight="1" x14ac:dyDescent="0.2">
      <c r="A36" s="119">
        <v>6610</v>
      </c>
      <c r="B36" s="120" t="s">
        <v>26</v>
      </c>
      <c r="C36" s="317"/>
      <c r="D36" s="309"/>
      <c r="E36" s="329" t="str">
        <f t="shared" si="6"/>
        <v/>
      </c>
      <c r="F36" s="318"/>
      <c r="G36" s="328" t="str">
        <f t="shared" si="8"/>
        <v/>
      </c>
      <c r="H36" s="83"/>
      <c r="I36" s="95"/>
      <c r="J36" s="362" t="s">
        <v>40</v>
      </c>
      <c r="K36" s="24"/>
      <c r="L36" s="24"/>
      <c r="M36" s="24"/>
      <c r="N36" s="10"/>
    </row>
    <row r="37" spans="1:17" x14ac:dyDescent="0.2">
      <c r="A37" s="113">
        <v>6700</v>
      </c>
      <c r="B37" s="114" t="s">
        <v>16</v>
      </c>
      <c r="C37" s="310"/>
      <c r="D37" s="309"/>
      <c r="E37" s="329" t="str">
        <f t="shared" si="6"/>
        <v/>
      </c>
      <c r="F37" s="311"/>
      <c r="G37" s="328" t="str">
        <f t="shared" si="8"/>
        <v/>
      </c>
      <c r="J37" s="9" t="s">
        <v>36</v>
      </c>
      <c r="K37" s="65"/>
      <c r="L37" s="65"/>
      <c r="M37" s="65"/>
      <c r="O37" s="10"/>
      <c r="P37" s="10"/>
      <c r="Q37" s="10"/>
    </row>
    <row r="38" spans="1:17" s="31" customFormat="1" ht="25.5" x14ac:dyDescent="0.2">
      <c r="A38" s="121">
        <v>6800</v>
      </c>
      <c r="B38" s="122" t="s">
        <v>98</v>
      </c>
      <c r="C38" s="319"/>
      <c r="D38" s="309"/>
      <c r="E38" s="329" t="str">
        <f t="shared" si="6"/>
        <v/>
      </c>
      <c r="F38" s="320"/>
      <c r="G38" s="328" t="str">
        <f t="shared" si="8"/>
        <v/>
      </c>
      <c r="H38" s="84"/>
      <c r="I38" s="91"/>
      <c r="J38" s="69" t="s">
        <v>108</v>
      </c>
      <c r="K38" s="70"/>
      <c r="L38" s="70"/>
      <c r="M38" s="70"/>
    </row>
    <row r="39" spans="1:17" x14ac:dyDescent="0.2">
      <c r="B39" s="38"/>
      <c r="C39" s="60"/>
      <c r="D39" s="299"/>
      <c r="E39" s="332"/>
      <c r="F39" s="293"/>
      <c r="G39" s="332"/>
      <c r="J39" s="56"/>
      <c r="K39" s="24"/>
      <c r="L39" s="24"/>
      <c r="M39" s="24"/>
    </row>
    <row r="40" spans="1:17" s="12" customFormat="1" x14ac:dyDescent="0.2">
      <c r="A40" s="75"/>
      <c r="B40" s="76" t="s">
        <v>53</v>
      </c>
      <c r="C40" s="77">
        <f>C13+C21+C26</f>
        <v>0</v>
      </c>
      <c r="D40" s="295">
        <f>D13+D21+D26</f>
        <v>0</v>
      </c>
      <c r="E40" s="333" t="str">
        <f t="shared" si="6"/>
        <v/>
      </c>
      <c r="F40" s="295">
        <f>F13+F21+F26</f>
        <v>0</v>
      </c>
      <c r="G40" s="333" t="str">
        <f>IF(C40=0,"",1-(F40/C40))</f>
        <v/>
      </c>
      <c r="H40" s="85"/>
      <c r="I40" s="90"/>
      <c r="J40" s="3"/>
      <c r="K40" s="66"/>
      <c r="L40" s="66"/>
      <c r="M40" s="66"/>
    </row>
    <row r="41" spans="1:17" x14ac:dyDescent="0.2">
      <c r="C41" s="60"/>
      <c r="F41" s="293"/>
      <c r="G41" s="324"/>
      <c r="K41" s="67"/>
      <c r="L41" s="67"/>
      <c r="M41" s="67"/>
    </row>
    <row r="42" spans="1:17" s="71" customFormat="1" ht="25.5" x14ac:dyDescent="0.2">
      <c r="A42" s="304"/>
      <c r="B42" s="76" t="s">
        <v>21</v>
      </c>
      <c r="C42" s="305">
        <f>C5-C40</f>
        <v>0</v>
      </c>
      <c r="D42" s="306">
        <f>D5-D40</f>
        <v>0</v>
      </c>
      <c r="E42" s="333" t="str">
        <f t="shared" si="6"/>
        <v/>
      </c>
      <c r="F42" s="307">
        <f>F5-F40</f>
        <v>0</v>
      </c>
      <c r="G42" s="333" t="str">
        <f t="shared" si="8"/>
        <v/>
      </c>
      <c r="H42" s="84"/>
      <c r="I42" s="91"/>
      <c r="J42" s="72" t="s">
        <v>39</v>
      </c>
      <c r="K42" s="73"/>
      <c r="L42" s="73"/>
      <c r="M42" s="73"/>
      <c r="N42" s="74"/>
      <c r="O42" s="74"/>
      <c r="P42" s="74"/>
    </row>
    <row r="43" spans="1:17" s="12" customFormat="1" x14ac:dyDescent="0.2">
      <c r="A43" s="11"/>
      <c r="B43" s="15"/>
      <c r="C43" s="63"/>
      <c r="D43" s="2"/>
      <c r="E43" s="324"/>
      <c r="F43" s="296"/>
      <c r="G43" s="324"/>
      <c r="H43" s="81"/>
      <c r="I43" s="89"/>
      <c r="J43" s="3"/>
      <c r="K43" s="65"/>
      <c r="L43" s="65"/>
      <c r="M43" s="65"/>
    </row>
    <row r="44" spans="1:17" x14ac:dyDescent="0.2">
      <c r="A44" s="113">
        <v>7000</v>
      </c>
      <c r="B44" s="114" t="s">
        <v>17</v>
      </c>
      <c r="C44" s="310"/>
      <c r="D44" s="311"/>
      <c r="E44" s="329" t="str">
        <f t="shared" si="6"/>
        <v/>
      </c>
      <c r="F44" s="311"/>
      <c r="G44" s="329" t="str">
        <f t="shared" si="8"/>
        <v/>
      </c>
    </row>
    <row r="45" spans="1:17" x14ac:dyDescent="0.2">
      <c r="A45" s="111">
        <v>7100</v>
      </c>
      <c r="B45" s="112" t="s">
        <v>18</v>
      </c>
      <c r="C45" s="308"/>
      <c r="D45" s="309"/>
      <c r="E45" s="329" t="str">
        <f t="shared" si="6"/>
        <v/>
      </c>
      <c r="F45" s="309"/>
      <c r="G45" s="329" t="str">
        <f t="shared" si="8"/>
        <v/>
      </c>
      <c r="J45" s="9" t="s">
        <v>19</v>
      </c>
    </row>
    <row r="46" spans="1:17" x14ac:dyDescent="0.2">
      <c r="A46" s="113">
        <v>8500</v>
      </c>
      <c r="B46" s="114" t="s">
        <v>100</v>
      </c>
      <c r="C46" s="310"/>
      <c r="D46" s="309"/>
      <c r="E46" s="329" t="str">
        <f t="shared" si="6"/>
        <v/>
      </c>
      <c r="F46" s="311"/>
      <c r="G46" s="329" t="str">
        <f t="shared" si="8"/>
        <v/>
      </c>
      <c r="J46" s="18" t="s">
        <v>110</v>
      </c>
      <c r="K46" s="10"/>
      <c r="L46" s="10"/>
      <c r="M46" s="10"/>
    </row>
    <row r="47" spans="1:17" x14ac:dyDescent="0.2">
      <c r="A47" s="113">
        <v>8510</v>
      </c>
      <c r="B47" s="114" t="s">
        <v>101</v>
      </c>
      <c r="C47" s="310"/>
      <c r="D47" s="309"/>
      <c r="E47" s="329" t="str">
        <f t="shared" si="6"/>
        <v/>
      </c>
      <c r="F47" s="311"/>
      <c r="G47" s="329" t="str">
        <f t="shared" si="8"/>
        <v/>
      </c>
    </row>
    <row r="48" spans="1:17" x14ac:dyDescent="0.2">
      <c r="B48" s="45"/>
      <c r="C48" s="60"/>
      <c r="D48" s="300"/>
      <c r="E48" s="334"/>
      <c r="F48" s="293"/>
      <c r="G48" s="334"/>
    </row>
    <row r="49" spans="1:10" x14ac:dyDescent="0.2">
      <c r="A49" s="75"/>
      <c r="B49" s="76" t="s">
        <v>20</v>
      </c>
      <c r="C49" s="77">
        <f>C42-C44+C45-C46+C47</f>
        <v>0</v>
      </c>
      <c r="D49" s="295">
        <f>D42-D44+D45-D46+D47</f>
        <v>0</v>
      </c>
      <c r="E49" s="333" t="str">
        <f t="shared" si="6"/>
        <v/>
      </c>
      <c r="F49" s="295">
        <f>F42-F44+F45-F46+F47</f>
        <v>0</v>
      </c>
      <c r="G49" s="333" t="str">
        <f t="shared" si="8"/>
        <v/>
      </c>
    </row>
    <row r="50" spans="1:10" x14ac:dyDescent="0.2">
      <c r="B50" s="2"/>
      <c r="C50" s="64"/>
      <c r="D50" s="2"/>
      <c r="F50" s="296"/>
      <c r="G50" s="324"/>
    </row>
    <row r="51" spans="1:10" x14ac:dyDescent="0.2">
      <c r="A51" s="113">
        <v>8900</v>
      </c>
      <c r="B51" s="114" t="s">
        <v>102</v>
      </c>
      <c r="C51" s="310"/>
      <c r="D51" s="311"/>
      <c r="E51" s="329" t="str">
        <f t="shared" si="6"/>
        <v/>
      </c>
      <c r="F51" s="311"/>
      <c r="G51" s="329" t="str">
        <f t="shared" si="8"/>
        <v/>
      </c>
    </row>
    <row r="52" spans="1:10" x14ac:dyDescent="0.2">
      <c r="C52" s="60"/>
      <c r="F52" s="293"/>
      <c r="G52" s="324"/>
    </row>
    <row r="53" spans="1:10" s="12" customFormat="1" ht="13.5" thickBot="1" x14ac:dyDescent="0.25">
      <c r="A53" s="78">
        <v>9200</v>
      </c>
      <c r="B53" s="79" t="s">
        <v>111</v>
      </c>
      <c r="C53" s="297">
        <f>C49-C51</f>
        <v>0</v>
      </c>
      <c r="D53" s="297">
        <f>D49-D51</f>
        <v>0</v>
      </c>
      <c r="E53" s="335" t="str">
        <f t="shared" si="6"/>
        <v/>
      </c>
      <c r="F53" s="297">
        <f>F49-F51</f>
        <v>0</v>
      </c>
      <c r="G53" s="335" t="str">
        <f t="shared" si="8"/>
        <v/>
      </c>
      <c r="H53" s="81"/>
      <c r="I53" s="89"/>
      <c r="J53" s="3" t="s">
        <v>117</v>
      </c>
    </row>
    <row r="54" spans="1:10" s="12" customFormat="1" x14ac:dyDescent="0.2">
      <c r="A54" s="11"/>
      <c r="B54" s="2"/>
      <c r="C54" s="64"/>
      <c r="D54" s="2"/>
      <c r="E54" s="324"/>
      <c r="F54" s="105"/>
      <c r="G54" s="342"/>
      <c r="H54" s="81"/>
      <c r="I54" s="89"/>
      <c r="J54" s="3"/>
    </row>
    <row r="55" spans="1:10" s="10" customFormat="1" x14ac:dyDescent="0.2">
      <c r="C55" s="4"/>
      <c r="D55" s="301"/>
      <c r="E55" s="336"/>
      <c r="F55" s="107"/>
      <c r="G55" s="343"/>
      <c r="H55" s="82"/>
      <c r="I55" s="94"/>
      <c r="J55" s="5" t="s">
        <v>171</v>
      </c>
    </row>
    <row r="56" spans="1:10" s="31" customFormat="1" ht="78" customHeight="1" x14ac:dyDescent="0.2">
      <c r="A56" s="28"/>
      <c r="C56" s="30"/>
      <c r="D56" s="71"/>
      <c r="E56" s="337"/>
      <c r="F56" s="108"/>
      <c r="G56" s="344"/>
      <c r="H56" s="86"/>
      <c r="I56" s="86"/>
      <c r="J56" s="353" t="s">
        <v>172</v>
      </c>
    </row>
    <row r="57" spans="1:10" s="31" customFormat="1" ht="35.1" customHeight="1" x14ac:dyDescent="0.2">
      <c r="A57" s="28"/>
      <c r="C57" s="32"/>
      <c r="D57" s="71"/>
      <c r="E57" s="337"/>
      <c r="F57" s="109"/>
      <c r="G57" s="345"/>
      <c r="H57" s="87"/>
      <c r="I57" s="87"/>
      <c r="J57" s="32" t="s">
        <v>35</v>
      </c>
    </row>
    <row r="58" spans="1:10" s="31" customFormat="1" ht="41.45" customHeight="1" x14ac:dyDescent="0.2">
      <c r="A58" s="28"/>
      <c r="C58" s="33"/>
      <c r="D58" s="71"/>
      <c r="E58" s="337"/>
      <c r="F58" s="110"/>
      <c r="G58" s="346"/>
      <c r="H58" s="88"/>
      <c r="I58" s="88"/>
      <c r="J58" s="288" t="s">
        <v>37</v>
      </c>
    </row>
    <row r="59" spans="1:10" x14ac:dyDescent="0.2">
      <c r="B59" s="22"/>
      <c r="D59" s="302"/>
      <c r="E59" s="338"/>
    </row>
  </sheetData>
  <sheetProtection sheet="1" objects="1" scenarios="1"/>
  <mergeCells count="4">
    <mergeCell ref="C2:D2"/>
    <mergeCell ref="H2:H4"/>
    <mergeCell ref="I2:I4"/>
    <mergeCell ref="A3:B3"/>
  </mergeCells>
  <pageMargins left="0.70866141732283472" right="0.70866141732283472" top="0.59055118110236227" bottom="0.59055118110236227" header="0.31496062992125984" footer="0.31496062992125984"/>
  <pageSetup paperSize="9" fitToHeight="4"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0FEC8C-1FEE-4E71-B938-5ABBB9FB26E1}">
  <sheetPr>
    <tabColor theme="9"/>
  </sheetPr>
  <dimension ref="A1:I55"/>
  <sheetViews>
    <sheetView showGridLines="0" zoomScale="90" zoomScaleNormal="90" workbookViewId="0">
      <selection activeCell="H3" sqref="H3"/>
    </sheetView>
  </sheetViews>
  <sheetFormatPr baseColWidth="10" defaultColWidth="11" defaultRowHeight="14.25" x14ac:dyDescent="0.2"/>
  <cols>
    <col min="1" max="1" width="8" style="128" customWidth="1"/>
    <col min="2" max="2" width="46.25" style="128" customWidth="1"/>
    <col min="3" max="6" width="12.625" style="128" bestFit="1" customWidth="1"/>
    <col min="7" max="7" width="11.25" style="128" customWidth="1"/>
    <col min="8" max="8" width="17.5" style="128" customWidth="1"/>
    <col min="9" max="16384" width="11" style="128"/>
  </cols>
  <sheetData>
    <row r="1" spans="1:9" ht="18" x14ac:dyDescent="0.25">
      <c r="A1" s="125" t="s">
        <v>164</v>
      </c>
      <c r="B1" s="126"/>
      <c r="C1" s="126"/>
      <c r="D1" s="126"/>
      <c r="E1" s="126"/>
      <c r="F1" s="126"/>
      <c r="G1" s="126"/>
      <c r="H1" s="127"/>
    </row>
    <row r="2" spans="1:9" ht="18" x14ac:dyDescent="0.25">
      <c r="A2" s="129"/>
      <c r="B2" s="130"/>
      <c r="C2" s="130"/>
      <c r="D2" s="130"/>
      <c r="E2" s="130"/>
      <c r="F2" s="130"/>
      <c r="G2" s="130"/>
      <c r="H2" s="130"/>
    </row>
    <row r="3" spans="1:9" ht="15" x14ac:dyDescent="0.25">
      <c r="A3" s="131" t="s">
        <v>130</v>
      </c>
      <c r="B3" s="132"/>
      <c r="C3" s="132"/>
      <c r="D3" s="132"/>
      <c r="E3" s="132"/>
      <c r="F3" s="132"/>
      <c r="G3" s="132"/>
      <c r="H3" s="150" t="s">
        <v>150</v>
      </c>
    </row>
    <row r="4" spans="1:9" ht="15" x14ac:dyDescent="0.25">
      <c r="A4" s="133" t="s">
        <v>133</v>
      </c>
      <c r="B4" s="134"/>
      <c r="C4" s="134"/>
      <c r="D4" s="134"/>
      <c r="E4" s="134"/>
      <c r="F4" s="134"/>
      <c r="G4" s="134"/>
      <c r="H4" s="151">
        <v>2026</v>
      </c>
      <c r="I4" s="135"/>
    </row>
    <row r="6" spans="1:9" ht="30" x14ac:dyDescent="0.25">
      <c r="A6" s="152"/>
      <c r="B6" s="152"/>
      <c r="C6" s="153" t="s">
        <v>151</v>
      </c>
      <c r="D6" s="153" t="s">
        <v>152</v>
      </c>
      <c r="E6" s="153" t="s">
        <v>153</v>
      </c>
      <c r="F6" s="153" t="s">
        <v>154</v>
      </c>
      <c r="H6" s="154" t="s">
        <v>136</v>
      </c>
    </row>
    <row r="7" spans="1:9" ht="15" x14ac:dyDescent="0.25">
      <c r="A7" s="155"/>
      <c r="B7" s="156"/>
      <c r="C7" s="136"/>
      <c r="D7" s="136"/>
      <c r="E7" s="136"/>
      <c r="F7" s="136"/>
      <c r="G7" s="137"/>
      <c r="H7" s="137"/>
    </row>
    <row r="8" spans="1:9" ht="15" x14ac:dyDescent="0.25">
      <c r="A8" s="549" t="s">
        <v>138</v>
      </c>
      <c r="B8" s="550"/>
      <c r="C8" s="157"/>
      <c r="D8" s="157"/>
      <c r="E8" s="157"/>
      <c r="F8" s="157"/>
      <c r="G8" s="137"/>
      <c r="H8" s="138">
        <f>SUM(C8:F8)</f>
        <v>0</v>
      </c>
    </row>
    <row r="9" spans="1:9" ht="15" x14ac:dyDescent="0.25">
      <c r="A9" s="549" t="s">
        <v>139</v>
      </c>
      <c r="B9" s="550"/>
      <c r="C9" s="157"/>
      <c r="D9" s="157"/>
      <c r="E9" s="157"/>
      <c r="F9" s="157"/>
      <c r="G9" s="137"/>
      <c r="H9" s="138">
        <f>SUM(C9:F9)</f>
        <v>0</v>
      </c>
    </row>
    <row r="10" spans="1:9" ht="15" x14ac:dyDescent="0.25">
      <c r="A10" s="549" t="s">
        <v>140</v>
      </c>
      <c r="B10" s="550"/>
      <c r="C10" s="157"/>
      <c r="D10" s="157"/>
      <c r="E10" s="157"/>
      <c r="F10" s="157"/>
      <c r="G10" s="137"/>
      <c r="H10" s="138">
        <f>SUM(C10:F10)</f>
        <v>0</v>
      </c>
    </row>
    <row r="11" spans="1:9" s="139" customFormat="1" ht="23.25" customHeight="1" x14ac:dyDescent="0.25">
      <c r="A11" s="549" t="s">
        <v>142</v>
      </c>
      <c r="B11" s="550"/>
      <c r="C11" s="140" t="e">
        <f>C10/C9</f>
        <v>#DIV/0!</v>
      </c>
      <c r="D11" s="140" t="e">
        <f t="shared" ref="D11:F11" si="0">D10/D9</f>
        <v>#DIV/0!</v>
      </c>
      <c r="E11" s="140" t="e">
        <f>E10/E9</f>
        <v>#DIV/0!</v>
      </c>
      <c r="F11" s="140" t="e">
        <f t="shared" si="0"/>
        <v>#DIV/0!</v>
      </c>
      <c r="G11" s="137"/>
      <c r="H11" s="140" t="e">
        <f>H10/H9</f>
        <v>#DIV/0!</v>
      </c>
    </row>
    <row r="12" spans="1:9" ht="15" x14ac:dyDescent="0.25">
      <c r="A12" s="141"/>
      <c r="B12" s="142"/>
      <c r="C12" s="143"/>
      <c r="D12" s="143"/>
      <c r="E12" s="143"/>
      <c r="F12" s="143"/>
      <c r="G12" s="137"/>
      <c r="H12" s="143"/>
    </row>
    <row r="13" spans="1:9" ht="41.25" customHeight="1" x14ac:dyDescent="0.25">
      <c r="A13" s="551" t="s">
        <v>155</v>
      </c>
      <c r="B13" s="550"/>
      <c r="C13" s="158"/>
      <c r="D13" s="158"/>
      <c r="E13" s="158"/>
      <c r="F13" s="158"/>
      <c r="G13" s="137"/>
      <c r="H13" s="159">
        <f>SUM(C13:F13)</f>
        <v>0</v>
      </c>
    </row>
    <row r="14" spans="1:9" x14ac:dyDescent="0.2">
      <c r="B14" s="160"/>
    </row>
    <row r="15" spans="1:9" ht="30" x14ac:dyDescent="0.25">
      <c r="C15" s="161" t="str">
        <f>C6</f>
        <v>Name Einrichtung 1</v>
      </c>
      <c r="D15" s="161" t="str">
        <f t="shared" ref="D15:F15" si="1">D6</f>
        <v>Name Einrichtung 2</v>
      </c>
      <c r="E15" s="161" t="str">
        <f t="shared" si="1"/>
        <v>Name Einrichtung 3</v>
      </c>
      <c r="F15" s="161" t="str">
        <f t="shared" si="1"/>
        <v>Name Einrichtung 4</v>
      </c>
      <c r="G15" s="144" t="s">
        <v>144</v>
      </c>
      <c r="H15" s="161" t="s">
        <v>136</v>
      </c>
    </row>
    <row r="16" spans="1:9" ht="19.5" customHeight="1" x14ac:dyDescent="0.2">
      <c r="A16" s="552" t="s">
        <v>158</v>
      </c>
      <c r="B16" s="145" t="s">
        <v>5</v>
      </c>
      <c r="C16" s="273"/>
      <c r="D16" s="273"/>
      <c r="E16" s="273"/>
      <c r="F16" s="273"/>
      <c r="G16" s="274"/>
      <c r="H16" s="275">
        <f>SUM(C16:G16)</f>
        <v>0</v>
      </c>
      <c r="I16" s="135"/>
    </row>
    <row r="17" spans="1:9" x14ac:dyDescent="0.2">
      <c r="A17" s="553"/>
      <c r="B17" s="145" t="s">
        <v>6</v>
      </c>
      <c r="C17" s="273"/>
      <c r="D17" s="273"/>
      <c r="E17" s="273"/>
      <c r="F17" s="273"/>
      <c r="G17" s="274"/>
      <c r="H17" s="275">
        <f t="shared" ref="H17:H20" si="2">SUM(C17:G17)</f>
        <v>0</v>
      </c>
    </row>
    <row r="18" spans="1:9" x14ac:dyDescent="0.2">
      <c r="A18" s="553"/>
      <c r="B18" s="145" t="s">
        <v>8</v>
      </c>
      <c r="C18" s="273"/>
      <c r="D18" s="273"/>
      <c r="E18" s="273"/>
      <c r="F18" s="273"/>
      <c r="G18" s="274"/>
      <c r="H18" s="275">
        <f t="shared" si="2"/>
        <v>0</v>
      </c>
    </row>
    <row r="19" spans="1:9" x14ac:dyDescent="0.2">
      <c r="A19" s="553"/>
      <c r="B19" s="145" t="s">
        <v>7</v>
      </c>
      <c r="C19" s="273"/>
      <c r="D19" s="273"/>
      <c r="E19" s="273"/>
      <c r="F19" s="273"/>
      <c r="G19" s="274"/>
      <c r="H19" s="275">
        <f t="shared" si="2"/>
        <v>0</v>
      </c>
    </row>
    <row r="20" spans="1:9" x14ac:dyDescent="0.2">
      <c r="A20" s="553"/>
      <c r="B20" s="145" t="s">
        <v>41</v>
      </c>
      <c r="C20" s="273"/>
      <c r="D20" s="273"/>
      <c r="E20" s="273"/>
      <c r="F20" s="273"/>
      <c r="G20" s="274"/>
      <c r="H20" s="275">
        <f t="shared" si="2"/>
        <v>0</v>
      </c>
    </row>
    <row r="21" spans="1:9" ht="15" thickBot="1" x14ac:dyDescent="0.25">
      <c r="A21" s="553"/>
      <c r="B21" s="145" t="s">
        <v>137</v>
      </c>
      <c r="C21" s="273"/>
      <c r="D21" s="273"/>
      <c r="E21" s="273"/>
      <c r="F21" s="273"/>
      <c r="G21" s="274"/>
      <c r="H21" s="275">
        <f>SUM(C21:G21)</f>
        <v>0</v>
      </c>
    </row>
    <row r="22" spans="1:9" ht="15.75" thickBot="1" x14ac:dyDescent="0.3">
      <c r="A22" s="553"/>
      <c r="B22" s="286" t="s">
        <v>146</v>
      </c>
      <c r="C22" s="276" t="e">
        <f>-$G$22/(SUM($C$13:$F$13)/C$13)</f>
        <v>#DIV/0!</v>
      </c>
      <c r="D22" s="276" t="e">
        <f>-$G$22/(SUM($C$13:$F$13)/D13)</f>
        <v>#DIV/0!</v>
      </c>
      <c r="E22" s="276" t="e">
        <f>-$G$22/(SUM($C$13:$F$13)/E13)</f>
        <v>#DIV/0!</v>
      </c>
      <c r="F22" s="276" t="e">
        <f>-$G$22/(SUM($C$13:$F$13)/F13)</f>
        <v>#DIV/0!</v>
      </c>
      <c r="G22" s="276">
        <f>-SUM(G16:G21)</f>
        <v>0</v>
      </c>
      <c r="H22" s="277"/>
    </row>
    <row r="23" spans="1:9" ht="15" x14ac:dyDescent="0.25">
      <c r="A23" s="554"/>
      <c r="B23" s="146" t="s">
        <v>147</v>
      </c>
      <c r="C23" s="278" t="e">
        <f t="shared" ref="C23:H23" si="3">SUM(C16:C22)</f>
        <v>#DIV/0!</v>
      </c>
      <c r="D23" s="278" t="e">
        <f t="shared" si="3"/>
        <v>#DIV/0!</v>
      </c>
      <c r="E23" s="278" t="e">
        <f t="shared" si="3"/>
        <v>#DIV/0!</v>
      </c>
      <c r="F23" s="278" t="e">
        <f t="shared" si="3"/>
        <v>#DIV/0!</v>
      </c>
      <c r="G23" s="278">
        <f t="shared" si="3"/>
        <v>0</v>
      </c>
      <c r="H23" s="279">
        <f t="shared" si="3"/>
        <v>0</v>
      </c>
    </row>
    <row r="24" spans="1:9" ht="15" customHeight="1" x14ac:dyDescent="0.2">
      <c r="C24" s="280"/>
      <c r="D24" s="280"/>
      <c r="E24" s="280"/>
      <c r="F24" s="280"/>
      <c r="G24" s="280"/>
      <c r="H24" s="280"/>
    </row>
    <row r="25" spans="1:9" x14ac:dyDescent="0.2">
      <c r="A25" s="552" t="s">
        <v>159</v>
      </c>
      <c r="B25" s="145" t="s">
        <v>15</v>
      </c>
      <c r="C25" s="273"/>
      <c r="D25" s="273"/>
      <c r="E25" s="273"/>
      <c r="F25" s="273"/>
      <c r="G25" s="273"/>
      <c r="H25" s="275">
        <f>SUM(C25:G25)</f>
        <v>0</v>
      </c>
      <c r="I25" s="135"/>
    </row>
    <row r="26" spans="1:9" x14ac:dyDescent="0.2">
      <c r="A26" s="553"/>
      <c r="B26" s="145" t="s">
        <v>22</v>
      </c>
      <c r="C26" s="273"/>
      <c r="D26" s="273"/>
      <c r="E26" s="273"/>
      <c r="F26" s="273"/>
      <c r="G26" s="273"/>
      <c r="H26" s="275">
        <f t="shared" ref="H26:H28" si="4">SUM(C26:G26)</f>
        <v>0</v>
      </c>
      <c r="I26" s="135"/>
    </row>
    <row r="27" spans="1:9" x14ac:dyDescent="0.2">
      <c r="A27" s="553"/>
      <c r="B27" s="145" t="s">
        <v>42</v>
      </c>
      <c r="C27" s="273"/>
      <c r="D27" s="273"/>
      <c r="E27" s="273"/>
      <c r="F27" s="273"/>
      <c r="G27" s="273"/>
      <c r="H27" s="275">
        <f t="shared" si="4"/>
        <v>0</v>
      </c>
      <c r="I27" s="135"/>
    </row>
    <row r="28" spans="1:9" ht="15" thickBot="1" x14ac:dyDescent="0.25">
      <c r="A28" s="553"/>
      <c r="B28" s="145" t="s">
        <v>23</v>
      </c>
      <c r="C28" s="273"/>
      <c r="D28" s="273"/>
      <c r="E28" s="273"/>
      <c r="F28" s="273"/>
      <c r="G28" s="273"/>
      <c r="H28" s="275">
        <f t="shared" si="4"/>
        <v>0</v>
      </c>
      <c r="I28" s="135"/>
    </row>
    <row r="29" spans="1:9" ht="15.75" thickBot="1" x14ac:dyDescent="0.3">
      <c r="A29" s="553"/>
      <c r="B29" s="286" t="s">
        <v>146</v>
      </c>
      <c r="C29" s="276" t="e">
        <f>-$G$29/(SUM($C$13:$F$13)/C$13)</f>
        <v>#DIV/0!</v>
      </c>
      <c r="D29" s="276" t="e">
        <f>-$G$29/(SUM($C$13:$F$13)/D$13)</f>
        <v>#DIV/0!</v>
      </c>
      <c r="E29" s="276" t="e">
        <f>-$G$29/(SUM($C$13:$F$13)/E$13)</f>
        <v>#DIV/0!</v>
      </c>
      <c r="F29" s="276" t="e">
        <f>-$G$29/(SUM($C$13:$F$13)/F$13)</f>
        <v>#DIV/0!</v>
      </c>
      <c r="G29" s="276">
        <f>-SUM(G25:G28)</f>
        <v>0</v>
      </c>
      <c r="H29" s="277"/>
    </row>
    <row r="30" spans="1:9" ht="15" x14ac:dyDescent="0.25">
      <c r="A30" s="554"/>
      <c r="B30" s="147" t="s">
        <v>148</v>
      </c>
      <c r="C30" s="278" t="e">
        <f t="shared" ref="C30:H30" si="5">SUM(C25:C29)</f>
        <v>#DIV/0!</v>
      </c>
      <c r="D30" s="278" t="e">
        <f t="shared" si="5"/>
        <v>#DIV/0!</v>
      </c>
      <c r="E30" s="278" t="e">
        <f t="shared" si="5"/>
        <v>#DIV/0!</v>
      </c>
      <c r="F30" s="278" t="e">
        <f t="shared" si="5"/>
        <v>#DIV/0!</v>
      </c>
      <c r="G30" s="278">
        <f t="shared" si="5"/>
        <v>0</v>
      </c>
      <c r="H30" s="279">
        <f t="shared" si="5"/>
        <v>0</v>
      </c>
    </row>
    <row r="31" spans="1:9" ht="15" x14ac:dyDescent="0.25">
      <c r="A31" s="148"/>
      <c r="B31" s="149"/>
      <c r="C31" s="281"/>
      <c r="D31" s="281"/>
      <c r="E31" s="281"/>
      <c r="F31" s="281"/>
      <c r="G31" s="281"/>
      <c r="H31" s="281"/>
    </row>
    <row r="32" spans="1:9" x14ac:dyDescent="0.2">
      <c r="A32" s="268"/>
      <c r="B32" s="145" t="s">
        <v>17</v>
      </c>
      <c r="C32" s="282"/>
      <c r="D32" s="282"/>
      <c r="E32" s="273"/>
      <c r="F32" s="273"/>
      <c r="G32" s="273"/>
      <c r="H32" s="275">
        <f>SUM(C32:G32)</f>
        <v>0</v>
      </c>
    </row>
    <row r="33" spans="1:8" x14ac:dyDescent="0.2">
      <c r="A33" s="268"/>
      <c r="B33" s="145" t="s">
        <v>18</v>
      </c>
      <c r="C33" s="282"/>
      <c r="D33" s="282"/>
      <c r="E33" s="273"/>
      <c r="F33" s="273"/>
      <c r="G33" s="273"/>
      <c r="H33" s="275">
        <f t="shared" ref="H33:H35" si="6">SUM(C33:G33)</f>
        <v>0</v>
      </c>
    </row>
    <row r="34" spans="1:8" x14ac:dyDescent="0.2">
      <c r="A34" s="268"/>
      <c r="B34" s="145" t="s">
        <v>100</v>
      </c>
      <c r="C34" s="282"/>
      <c r="D34" s="282"/>
      <c r="E34" s="273"/>
      <c r="F34" s="273"/>
      <c r="G34" s="273"/>
      <c r="H34" s="275">
        <f t="shared" si="6"/>
        <v>0</v>
      </c>
    </row>
    <row r="35" spans="1:8" x14ac:dyDescent="0.2">
      <c r="A35" s="268"/>
      <c r="B35" s="269" t="s">
        <v>101</v>
      </c>
      <c r="C35" s="282"/>
      <c r="D35" s="282"/>
      <c r="E35" s="273"/>
      <c r="F35" s="273"/>
      <c r="G35" s="273"/>
      <c r="H35" s="275">
        <f t="shared" si="6"/>
        <v>0</v>
      </c>
    </row>
    <row r="36" spans="1:8" ht="15" thickBot="1" x14ac:dyDescent="0.25">
      <c r="A36" s="268"/>
      <c r="B36" s="270" t="s">
        <v>102</v>
      </c>
      <c r="C36" s="283"/>
      <c r="D36" s="284"/>
      <c r="E36" s="273"/>
      <c r="F36" s="273"/>
      <c r="G36" s="273"/>
      <c r="H36" s="275">
        <f>SUM(C36:G36)</f>
        <v>0</v>
      </c>
    </row>
    <row r="37" spans="1:8" ht="15" thickBot="1" x14ac:dyDescent="0.25">
      <c r="A37" s="271"/>
      <c r="B37" s="272" t="s">
        <v>146</v>
      </c>
      <c r="C37" s="276" t="e">
        <f>-$G$37/(SUM($C$13:$F$13)/C$13)</f>
        <v>#DIV/0!</v>
      </c>
      <c r="D37" s="276" t="e">
        <f>-$G$37/(SUM($C$13:$F$13)/D$13)</f>
        <v>#DIV/0!</v>
      </c>
      <c r="E37" s="276" t="e">
        <f t="shared" ref="E37:F37" si="7">-$G$37/(SUM($C$13:$F$13)/E$13)</f>
        <v>#DIV/0!</v>
      </c>
      <c r="F37" s="276" t="e">
        <f t="shared" si="7"/>
        <v>#DIV/0!</v>
      </c>
      <c r="G37" s="276">
        <f>-SUM(G32:G36)</f>
        <v>0</v>
      </c>
      <c r="H37" s="281"/>
    </row>
    <row r="38" spans="1:8" ht="15" x14ac:dyDescent="0.25">
      <c r="A38" s="148"/>
      <c r="B38" s="147" t="s">
        <v>160</v>
      </c>
      <c r="C38" s="278" t="e">
        <f>SUM(C32:C37)</f>
        <v>#DIV/0!</v>
      </c>
      <c r="D38" s="278" t="e">
        <f t="shared" ref="D38:G38" si="8">SUM(D32:D37)</f>
        <v>#DIV/0!</v>
      </c>
      <c r="E38" s="278" t="e">
        <f t="shared" si="8"/>
        <v>#DIV/0!</v>
      </c>
      <c r="F38" s="278" t="e">
        <f t="shared" si="8"/>
        <v>#DIV/0!</v>
      </c>
      <c r="G38" s="278">
        <f t="shared" si="8"/>
        <v>0</v>
      </c>
      <c r="H38" s="285">
        <f>SUM(H32:H36)</f>
        <v>0</v>
      </c>
    </row>
    <row r="39" spans="1:8" ht="15" x14ac:dyDescent="0.25">
      <c r="A39" s="148"/>
      <c r="B39" s="149"/>
      <c r="C39" s="281"/>
      <c r="D39" s="281"/>
      <c r="E39" s="281"/>
      <c r="F39" s="281"/>
      <c r="G39" s="281"/>
      <c r="H39" s="281"/>
    </row>
    <row r="40" spans="1:8" ht="19.5" customHeight="1" x14ac:dyDescent="0.25">
      <c r="A40" s="547" t="s">
        <v>149</v>
      </c>
      <c r="B40" s="548"/>
      <c r="C40" s="279" t="e">
        <f>C23-C30</f>
        <v>#DIV/0!</v>
      </c>
      <c r="D40" s="279" t="e">
        <f>D23-D30</f>
        <v>#DIV/0!</v>
      </c>
      <c r="E40" s="279" t="e">
        <f>E23-E30</f>
        <v>#DIV/0!</v>
      </c>
      <c r="F40" s="279" t="e">
        <f>F23-F30</f>
        <v>#DIV/0!</v>
      </c>
      <c r="G40" s="279">
        <f>G23-G30</f>
        <v>0</v>
      </c>
      <c r="H40" s="279">
        <f>H23+H30+H38</f>
        <v>0</v>
      </c>
    </row>
    <row r="43" spans="1:8" ht="15" x14ac:dyDescent="0.25">
      <c r="A43" s="260" t="s">
        <v>119</v>
      </c>
      <c r="B43" s="260"/>
      <c r="C43" s="260"/>
      <c r="D43" s="260"/>
      <c r="E43" s="260"/>
      <c r="F43" s="260"/>
    </row>
    <row r="44" spans="1:8" x14ac:dyDescent="0.2">
      <c r="A44" s="557" t="s">
        <v>156</v>
      </c>
      <c r="B44" s="557"/>
      <c r="C44" s="557"/>
      <c r="D44" s="557"/>
      <c r="E44" s="557"/>
      <c r="F44" s="557"/>
    </row>
    <row r="45" spans="1:8" x14ac:dyDescent="0.2">
      <c r="A45" s="558" t="s">
        <v>120</v>
      </c>
      <c r="B45" s="558"/>
      <c r="C45" s="558"/>
      <c r="D45" s="558"/>
      <c r="E45" s="558"/>
      <c r="F45" s="558"/>
    </row>
    <row r="46" spans="1:8" x14ac:dyDescent="0.2">
      <c r="A46" s="559" t="s">
        <v>121</v>
      </c>
      <c r="B46" s="559"/>
      <c r="C46" s="559"/>
      <c r="D46" s="559"/>
      <c r="E46" s="559"/>
      <c r="F46" s="559"/>
    </row>
    <row r="47" spans="1:8" x14ac:dyDescent="0.2">
      <c r="A47" s="560" t="s">
        <v>122</v>
      </c>
      <c r="B47" s="560"/>
      <c r="C47" s="560"/>
      <c r="D47" s="560"/>
      <c r="E47" s="560"/>
      <c r="F47" s="560"/>
    </row>
    <row r="48" spans="1:8" x14ac:dyDescent="0.2">
      <c r="A48" s="556" t="s">
        <v>163</v>
      </c>
      <c r="B48" s="556"/>
      <c r="C48" s="556"/>
      <c r="D48" s="556"/>
      <c r="E48" s="556"/>
      <c r="F48" s="556"/>
    </row>
    <row r="49" spans="1:6" x14ac:dyDescent="0.2">
      <c r="A49" s="261"/>
      <c r="B49" s="262"/>
      <c r="C49" s="262"/>
      <c r="D49" s="262"/>
      <c r="E49" s="262"/>
      <c r="F49" s="262"/>
    </row>
    <row r="50" spans="1:6" ht="15" x14ac:dyDescent="0.25">
      <c r="A50" s="263" t="s">
        <v>123</v>
      </c>
      <c r="B50" s="262"/>
      <c r="C50" s="262"/>
      <c r="D50" s="262"/>
      <c r="E50" s="262"/>
      <c r="F50" s="262"/>
    </row>
    <row r="51" spans="1:6" x14ac:dyDescent="0.2">
      <c r="A51" s="555" t="s">
        <v>124</v>
      </c>
      <c r="B51" s="555"/>
      <c r="C51" s="555"/>
      <c r="D51" s="555"/>
      <c r="E51" s="555"/>
      <c r="F51" s="555"/>
    </row>
    <row r="52" spans="1:6" x14ac:dyDescent="0.2">
      <c r="A52" s="261"/>
      <c r="B52" s="262"/>
      <c r="C52" s="262"/>
      <c r="D52" s="262"/>
      <c r="E52" s="262"/>
      <c r="F52" s="262"/>
    </row>
    <row r="53" spans="1:6" ht="15" x14ac:dyDescent="0.25">
      <c r="A53" s="260" t="s">
        <v>125</v>
      </c>
      <c r="B53" s="260"/>
      <c r="C53" s="260"/>
      <c r="D53" s="260"/>
      <c r="E53" s="260"/>
      <c r="F53" s="260"/>
    </row>
    <row r="54" spans="1:6" ht="15" x14ac:dyDescent="0.25">
      <c r="A54" s="263" t="s">
        <v>126</v>
      </c>
      <c r="B54" s="262"/>
      <c r="C54" s="262"/>
      <c r="D54" s="262"/>
      <c r="E54" s="262"/>
      <c r="F54" s="262"/>
    </row>
    <row r="55" spans="1:6" ht="30" customHeight="1" x14ac:dyDescent="0.2">
      <c r="A55" s="556" t="s">
        <v>127</v>
      </c>
      <c r="B55" s="556"/>
      <c r="C55" s="556"/>
      <c r="D55" s="556"/>
      <c r="E55" s="556"/>
      <c r="F55" s="556"/>
    </row>
  </sheetData>
  <sheetProtection sheet="1" objects="1" scenarios="1"/>
  <mergeCells count="15">
    <mergeCell ref="A51:F51"/>
    <mergeCell ref="A55:F55"/>
    <mergeCell ref="A44:F44"/>
    <mergeCell ref="A45:F45"/>
    <mergeCell ref="A46:F46"/>
    <mergeCell ref="A47:F47"/>
    <mergeCell ref="A48:F48"/>
    <mergeCell ref="A40:B40"/>
    <mergeCell ref="A8:B8"/>
    <mergeCell ref="A9:B9"/>
    <mergeCell ref="A10:B10"/>
    <mergeCell ref="A11:B11"/>
    <mergeCell ref="A13:B13"/>
    <mergeCell ref="A16:A23"/>
    <mergeCell ref="A25:A30"/>
  </mergeCells>
  <conditionalFormatting sqref="C13:F13 H13 C22:G22 C14:H14 C31:H31 C23:H24 C16:H21 C15:F15 H15 C29:G30 C39:H40 H37">
    <cfRule type="cellIs" dxfId="20" priority="16" operator="lessThan">
      <formula>0</formula>
    </cfRule>
  </conditionalFormatting>
  <conditionalFormatting sqref="G15">
    <cfRule type="cellIs" dxfId="19" priority="15" operator="lessThan">
      <formula>0</formula>
    </cfRule>
  </conditionalFormatting>
  <conditionalFormatting sqref="C25:G28">
    <cfRule type="cellIs" dxfId="18" priority="14" operator="lessThan">
      <formula>0</formula>
    </cfRule>
  </conditionalFormatting>
  <conditionalFormatting sqref="H25:H28">
    <cfRule type="cellIs" dxfId="17" priority="13" operator="lessThan">
      <formula>0</formula>
    </cfRule>
  </conditionalFormatting>
  <conditionalFormatting sqref="H30">
    <cfRule type="cellIs" dxfId="16" priority="12" operator="lessThan">
      <formula>0</formula>
    </cfRule>
  </conditionalFormatting>
  <conditionalFormatting sqref="E32:G36">
    <cfRule type="cellIs" dxfId="15" priority="8" operator="lessThan">
      <formula>0</formula>
    </cfRule>
  </conditionalFormatting>
  <conditionalFormatting sqref="H32:H36">
    <cfRule type="cellIs" dxfId="14" priority="7" operator="lessThan">
      <formula>0</formula>
    </cfRule>
  </conditionalFormatting>
  <conditionalFormatting sqref="C37:F37">
    <cfRule type="cellIs" dxfId="13" priority="6" operator="lessThan">
      <formula>0</formula>
    </cfRule>
  </conditionalFormatting>
  <conditionalFormatting sqref="C38:G38">
    <cfRule type="cellIs" dxfId="12" priority="5" operator="lessThan">
      <formula>0</formula>
    </cfRule>
  </conditionalFormatting>
  <conditionalFormatting sqref="G37">
    <cfRule type="cellIs" dxfId="11" priority="3" operator="lessThan">
      <formula>0</formula>
    </cfRule>
  </conditionalFormatting>
  <conditionalFormatting sqref="C32:D36">
    <cfRule type="cellIs" dxfId="10" priority="2" operator="lessThan">
      <formula>0</formula>
    </cfRule>
  </conditionalFormatting>
  <conditionalFormatting sqref="H38">
    <cfRule type="cellIs" dxfId="9" priority="1" operator="lessThan">
      <formula>0</formula>
    </cfRule>
  </conditionalFormatting>
  <dataValidations count="1">
    <dataValidation allowBlank="1" showInputMessage="1" showErrorMessage="1" promptTitle="Auslastung einer Kita" prompt="Anzahl belegter gewichteter Betreuungsplätze / Anzahl tatsächlich angebotener und bewilligter Betreuungsplätze gemäss V TaK. " sqref="C11:F11 H11" xr:uid="{AD769C28-A041-4495-AD7C-02B07044D981}"/>
  </dataValidations>
  <pageMargins left="0.70866141732283472" right="0.70866141732283472" top="0.78740157480314965" bottom="0.78740157480314965" header="0.31496062992125984" footer="0.31496062992125984"/>
  <pageSetup paperSize="9" orientation="portrait" r:id="rId1"/>
  <headerFooter scaleWithDoc="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F0D277-ED2E-4206-9A05-4840726CCC83}">
  <sheetPr>
    <tabColor theme="4"/>
    <pageSetUpPr fitToPage="1"/>
  </sheetPr>
  <dimension ref="A1:K102"/>
  <sheetViews>
    <sheetView workbookViewId="0">
      <selection activeCell="D16" sqref="D16"/>
    </sheetView>
  </sheetViews>
  <sheetFormatPr baseColWidth="10" defaultColWidth="11" defaultRowHeight="12.75" x14ac:dyDescent="0.2"/>
  <cols>
    <col min="1" max="1" width="4.875" style="7" bestFit="1" customWidth="1"/>
    <col min="2" max="2" width="65.5" style="8" customWidth="1"/>
    <col min="3" max="3" width="8.75" style="8" customWidth="1"/>
    <col min="4" max="4" width="53.875" style="9" customWidth="1"/>
    <col min="5" max="5" width="11" style="8"/>
    <col min="6" max="6" width="41.875" style="8" customWidth="1"/>
    <col min="7" max="16384" width="11" style="8"/>
  </cols>
  <sheetData>
    <row r="1" spans="1:4" ht="25.5" x14ac:dyDescent="0.2">
      <c r="B1" s="13" t="s">
        <v>104</v>
      </c>
      <c r="C1" s="13"/>
      <c r="D1" s="16"/>
    </row>
    <row r="2" spans="1:4" x14ac:dyDescent="0.2">
      <c r="A2" s="40">
        <v>1</v>
      </c>
      <c r="B2" s="39" t="s">
        <v>57</v>
      </c>
      <c r="C2" s="13"/>
      <c r="D2" s="16"/>
    </row>
    <row r="3" spans="1:4" x14ac:dyDescent="0.2">
      <c r="A3" s="41">
        <v>10</v>
      </c>
      <c r="B3" s="35" t="s">
        <v>58</v>
      </c>
      <c r="C3" s="13"/>
      <c r="D3" s="16"/>
    </row>
    <row r="4" spans="1:4" x14ac:dyDescent="0.2">
      <c r="A4" s="14">
        <v>100</v>
      </c>
      <c r="B4" s="37" t="s">
        <v>59</v>
      </c>
      <c r="C4" s="13"/>
      <c r="D4" s="16"/>
    </row>
    <row r="5" spans="1:4" x14ac:dyDescent="0.2">
      <c r="A5" s="7">
        <v>1000</v>
      </c>
      <c r="B5" s="38" t="s">
        <v>60</v>
      </c>
      <c r="C5" s="13"/>
      <c r="D5" s="16"/>
    </row>
    <row r="6" spans="1:4" x14ac:dyDescent="0.2">
      <c r="A6" s="7">
        <v>1010</v>
      </c>
      <c r="B6" s="38" t="s">
        <v>62</v>
      </c>
      <c r="C6" s="13"/>
      <c r="D6" s="16"/>
    </row>
    <row r="7" spans="1:4" x14ac:dyDescent="0.2">
      <c r="A7" s="14">
        <v>110</v>
      </c>
      <c r="B7" s="37" t="s">
        <v>84</v>
      </c>
      <c r="C7" s="13"/>
      <c r="D7" s="16"/>
    </row>
    <row r="8" spans="1:4" x14ac:dyDescent="0.2">
      <c r="A8" s="7">
        <v>1100</v>
      </c>
      <c r="B8" s="38" t="s">
        <v>61</v>
      </c>
      <c r="C8" s="13"/>
      <c r="D8" s="16"/>
    </row>
    <row r="9" spans="1:4" x14ac:dyDescent="0.2">
      <c r="A9" s="14">
        <v>114</v>
      </c>
      <c r="B9" s="37" t="s">
        <v>63</v>
      </c>
      <c r="C9" s="13"/>
      <c r="D9" s="16"/>
    </row>
    <row r="10" spans="1:4" x14ac:dyDescent="0.2">
      <c r="A10" s="7">
        <v>1180</v>
      </c>
      <c r="B10" s="38" t="s">
        <v>85</v>
      </c>
      <c r="C10" s="13"/>
      <c r="D10" s="16"/>
    </row>
    <row r="11" spans="1:4" x14ac:dyDescent="0.2">
      <c r="A11" s="7">
        <v>1190</v>
      </c>
      <c r="B11" s="38" t="s">
        <v>86</v>
      </c>
      <c r="C11" s="13"/>
      <c r="D11" s="16"/>
    </row>
    <row r="12" spans="1:4" x14ac:dyDescent="0.2">
      <c r="A12" s="14">
        <v>130</v>
      </c>
      <c r="B12" s="37" t="s">
        <v>64</v>
      </c>
      <c r="C12" s="13"/>
      <c r="D12" s="16"/>
    </row>
    <row r="13" spans="1:4" x14ac:dyDescent="0.2">
      <c r="A13" s="7">
        <v>1300</v>
      </c>
      <c r="B13" s="38" t="s">
        <v>95</v>
      </c>
      <c r="C13" s="13"/>
      <c r="D13" s="16"/>
    </row>
    <row r="14" spans="1:4" x14ac:dyDescent="0.2">
      <c r="B14" s="38"/>
      <c r="C14" s="13"/>
      <c r="D14" s="16"/>
    </row>
    <row r="15" spans="1:4" x14ac:dyDescent="0.2">
      <c r="A15" s="41">
        <v>14</v>
      </c>
      <c r="B15" s="35" t="s">
        <v>65</v>
      </c>
      <c r="C15" s="13"/>
      <c r="D15" s="16"/>
    </row>
    <row r="16" spans="1:4" x14ac:dyDescent="0.2">
      <c r="A16" s="14">
        <v>140</v>
      </c>
      <c r="B16" s="37" t="s">
        <v>83</v>
      </c>
      <c r="C16" s="13"/>
      <c r="D16" s="16"/>
    </row>
    <row r="17" spans="1:4" x14ac:dyDescent="0.2">
      <c r="A17" s="7">
        <v>1400</v>
      </c>
      <c r="B17" s="38" t="s">
        <v>87</v>
      </c>
      <c r="C17" s="13"/>
      <c r="D17" s="16"/>
    </row>
    <row r="18" spans="1:4" x14ac:dyDescent="0.2">
      <c r="A18" s="7">
        <v>1440</v>
      </c>
      <c r="B18" s="38" t="s">
        <v>88</v>
      </c>
      <c r="C18" s="13"/>
      <c r="D18" s="16"/>
    </row>
    <row r="19" spans="1:4" x14ac:dyDescent="0.2">
      <c r="A19" s="14">
        <v>150</v>
      </c>
      <c r="B19" s="37" t="s">
        <v>89</v>
      </c>
      <c r="C19" s="13"/>
      <c r="D19" s="16"/>
    </row>
    <row r="20" spans="1:4" x14ac:dyDescent="0.2">
      <c r="A20" s="7">
        <v>1510</v>
      </c>
      <c r="B20" s="38" t="s">
        <v>90</v>
      </c>
      <c r="C20" s="13"/>
      <c r="D20" s="16"/>
    </row>
    <row r="21" spans="1:4" x14ac:dyDescent="0.2">
      <c r="A21" s="7">
        <v>1520</v>
      </c>
      <c r="B21" s="38" t="s">
        <v>91</v>
      </c>
      <c r="C21" s="13"/>
      <c r="D21" s="16"/>
    </row>
    <row r="22" spans="1:4" x14ac:dyDescent="0.2">
      <c r="A22" s="7">
        <v>1530</v>
      </c>
      <c r="B22" s="38" t="s">
        <v>66</v>
      </c>
      <c r="C22" s="13"/>
      <c r="D22" s="16"/>
    </row>
    <row r="23" spans="1:4" x14ac:dyDescent="0.2">
      <c r="A23" s="14">
        <v>160</v>
      </c>
      <c r="B23" s="37" t="s">
        <v>92</v>
      </c>
      <c r="C23" s="13"/>
      <c r="D23" s="16"/>
    </row>
    <row r="24" spans="1:4" s="42" customFormat="1" x14ac:dyDescent="0.2">
      <c r="A24" s="7">
        <v>1600</v>
      </c>
      <c r="B24" s="38" t="s">
        <v>67</v>
      </c>
      <c r="C24" s="36"/>
      <c r="D24" s="43"/>
    </row>
    <row r="25" spans="1:4" x14ac:dyDescent="0.2">
      <c r="B25" s="13"/>
      <c r="C25" s="13"/>
      <c r="D25" s="16"/>
    </row>
    <row r="26" spans="1:4" x14ac:dyDescent="0.2">
      <c r="A26" s="40">
        <v>2</v>
      </c>
      <c r="B26" s="39" t="s">
        <v>68</v>
      </c>
      <c r="C26" s="13"/>
      <c r="D26" s="16"/>
    </row>
    <row r="27" spans="1:4" x14ac:dyDescent="0.2">
      <c r="A27" s="41">
        <v>20</v>
      </c>
      <c r="B27" s="35" t="s">
        <v>69</v>
      </c>
      <c r="C27" s="13"/>
      <c r="D27" s="16"/>
    </row>
    <row r="28" spans="1:4" x14ac:dyDescent="0.2">
      <c r="A28" s="58">
        <v>200</v>
      </c>
      <c r="B28" s="44" t="s">
        <v>93</v>
      </c>
      <c r="C28" s="13"/>
      <c r="D28" s="16"/>
    </row>
    <row r="29" spans="1:4" x14ac:dyDescent="0.2">
      <c r="A29" s="7">
        <v>2000</v>
      </c>
      <c r="B29" s="38" t="s">
        <v>70</v>
      </c>
      <c r="C29" s="13"/>
      <c r="D29" s="16"/>
    </row>
    <row r="30" spans="1:4" x14ac:dyDescent="0.2">
      <c r="A30" s="7">
        <v>2030</v>
      </c>
      <c r="B30" s="38" t="s">
        <v>94</v>
      </c>
      <c r="C30" s="13"/>
      <c r="D30" s="16"/>
    </row>
    <row r="31" spans="1:4" x14ac:dyDescent="0.2">
      <c r="A31" s="14">
        <v>220</v>
      </c>
      <c r="B31" s="37" t="s">
        <v>71</v>
      </c>
      <c r="C31" s="13"/>
      <c r="D31" s="16"/>
    </row>
    <row r="32" spans="1:4" x14ac:dyDescent="0.2">
      <c r="A32" s="7">
        <v>2200</v>
      </c>
      <c r="B32" s="38" t="s">
        <v>1</v>
      </c>
      <c r="C32" s="13"/>
      <c r="D32" s="16"/>
    </row>
    <row r="33" spans="1:4" x14ac:dyDescent="0.2">
      <c r="A33" s="7">
        <v>2270</v>
      </c>
      <c r="B33" s="38" t="s">
        <v>73</v>
      </c>
      <c r="C33" s="13"/>
      <c r="D33" s="16"/>
    </row>
    <row r="34" spans="1:4" x14ac:dyDescent="0.2">
      <c r="A34" s="14">
        <v>230</v>
      </c>
      <c r="B34" s="37" t="s">
        <v>72</v>
      </c>
      <c r="C34" s="13"/>
      <c r="D34" s="16"/>
    </row>
    <row r="35" spans="1:4" x14ac:dyDescent="0.2">
      <c r="A35" s="7">
        <v>2300</v>
      </c>
      <c r="B35" s="38" t="s">
        <v>96</v>
      </c>
      <c r="C35" s="13"/>
      <c r="D35" s="16"/>
    </row>
    <row r="36" spans="1:4" x14ac:dyDescent="0.2">
      <c r="B36" s="38"/>
      <c r="C36" s="13"/>
      <c r="D36" s="16"/>
    </row>
    <row r="37" spans="1:4" x14ac:dyDescent="0.2">
      <c r="A37" s="41">
        <v>24</v>
      </c>
      <c r="B37" s="35" t="s">
        <v>74</v>
      </c>
      <c r="C37" s="13"/>
      <c r="D37" s="16"/>
    </row>
    <row r="38" spans="1:4" x14ac:dyDescent="0.2">
      <c r="A38" s="14">
        <v>240</v>
      </c>
      <c r="B38" s="37" t="s">
        <v>78</v>
      </c>
      <c r="C38" s="13"/>
      <c r="D38" s="16"/>
    </row>
    <row r="39" spans="1:4" x14ac:dyDescent="0.2">
      <c r="A39" s="7">
        <v>2450</v>
      </c>
      <c r="B39" s="38" t="s">
        <v>75</v>
      </c>
      <c r="C39" s="13"/>
      <c r="D39" s="16"/>
    </row>
    <row r="40" spans="1:4" x14ac:dyDescent="0.2">
      <c r="A40" s="7">
        <v>2451</v>
      </c>
      <c r="B40" s="38" t="s">
        <v>76</v>
      </c>
      <c r="C40" s="13"/>
      <c r="D40" s="16"/>
    </row>
    <row r="41" spans="1:4" x14ac:dyDescent="0.2">
      <c r="A41" s="14">
        <v>250</v>
      </c>
      <c r="B41" s="37" t="s">
        <v>77</v>
      </c>
      <c r="C41" s="13"/>
      <c r="D41" s="16"/>
    </row>
    <row r="42" spans="1:4" x14ac:dyDescent="0.2">
      <c r="A42" s="7">
        <v>2500</v>
      </c>
      <c r="B42" s="38" t="s">
        <v>77</v>
      </c>
      <c r="C42" s="13"/>
      <c r="D42" s="16"/>
    </row>
    <row r="43" spans="1:4" x14ac:dyDescent="0.2">
      <c r="A43" s="14">
        <v>260</v>
      </c>
      <c r="B43" s="37" t="s">
        <v>79</v>
      </c>
      <c r="C43" s="13"/>
      <c r="D43" s="16"/>
    </row>
    <row r="44" spans="1:4" x14ac:dyDescent="0.2">
      <c r="A44" s="7">
        <v>2600</v>
      </c>
      <c r="B44" s="38" t="s">
        <v>79</v>
      </c>
      <c r="C44" s="13"/>
      <c r="D44" s="16"/>
    </row>
    <row r="45" spans="1:4" x14ac:dyDescent="0.2">
      <c r="B45" s="38"/>
      <c r="C45" s="13"/>
      <c r="D45" s="16"/>
    </row>
    <row r="46" spans="1:4" x14ac:dyDescent="0.2">
      <c r="A46" s="41">
        <v>28</v>
      </c>
      <c r="B46" s="35" t="s">
        <v>80</v>
      </c>
      <c r="C46" s="13"/>
      <c r="D46" s="16"/>
    </row>
    <row r="47" spans="1:4" x14ac:dyDescent="0.2">
      <c r="A47" s="7">
        <v>2800</v>
      </c>
      <c r="B47" s="38" t="s">
        <v>80</v>
      </c>
      <c r="C47" s="13"/>
      <c r="D47" s="16"/>
    </row>
    <row r="48" spans="1:4" x14ac:dyDescent="0.2">
      <c r="A48" s="7">
        <v>2810</v>
      </c>
      <c r="B48" s="38" t="s">
        <v>81</v>
      </c>
      <c r="C48" s="13"/>
      <c r="D48" s="16"/>
    </row>
    <row r="49" spans="1:9" x14ac:dyDescent="0.2">
      <c r="A49" s="7">
        <v>2820</v>
      </c>
      <c r="B49" s="38" t="s">
        <v>111</v>
      </c>
      <c r="C49" s="13"/>
      <c r="D49" s="16"/>
    </row>
    <row r="50" spans="1:9" s="15" customFormat="1" x14ac:dyDescent="0.2">
      <c r="A50" s="14"/>
    </row>
    <row r="51" spans="1:9" x14ac:dyDescent="0.2">
      <c r="A51" s="40">
        <v>3</v>
      </c>
      <c r="B51" s="40" t="s">
        <v>4</v>
      </c>
      <c r="C51" s="17"/>
    </row>
    <row r="52" spans="1:9" x14ac:dyDescent="0.2">
      <c r="A52" s="7">
        <v>3000</v>
      </c>
      <c r="B52" s="45" t="s">
        <v>5</v>
      </c>
    </row>
    <row r="53" spans="1:9" x14ac:dyDescent="0.2">
      <c r="A53" s="7">
        <v>3010</v>
      </c>
      <c r="B53" s="45" t="s">
        <v>6</v>
      </c>
    </row>
    <row r="54" spans="1:9" x14ac:dyDescent="0.2">
      <c r="A54" s="7">
        <v>3200</v>
      </c>
      <c r="B54" s="45" t="s">
        <v>8</v>
      </c>
      <c r="D54" s="18"/>
    </row>
    <row r="55" spans="1:9" x14ac:dyDescent="0.2">
      <c r="A55" s="7">
        <v>3400</v>
      </c>
      <c r="B55" s="45" t="s">
        <v>7</v>
      </c>
    </row>
    <row r="56" spans="1:9" x14ac:dyDescent="0.2">
      <c r="A56" s="7">
        <v>3410</v>
      </c>
      <c r="B56" s="46" t="s">
        <v>41</v>
      </c>
    </row>
    <row r="57" spans="1:9" x14ac:dyDescent="0.2">
      <c r="A57" s="7">
        <v>3600</v>
      </c>
      <c r="B57" s="45" t="s">
        <v>50</v>
      </c>
    </row>
    <row r="58" spans="1:9" s="3" customFormat="1" x14ac:dyDescent="0.2">
      <c r="A58" s="57"/>
      <c r="B58" s="6"/>
      <c r="D58" s="21"/>
    </row>
    <row r="59" spans="1:9" x14ac:dyDescent="0.2">
      <c r="A59" s="40">
        <v>4</v>
      </c>
      <c r="B59" s="40" t="s">
        <v>15</v>
      </c>
      <c r="C59" s="2"/>
      <c r="D59" s="34"/>
    </row>
    <row r="60" spans="1:9" x14ac:dyDescent="0.2">
      <c r="A60" s="7">
        <v>4000</v>
      </c>
      <c r="B60" s="47" t="s">
        <v>44</v>
      </c>
      <c r="D60" s="21"/>
    </row>
    <row r="61" spans="1:9" x14ac:dyDescent="0.2">
      <c r="A61" s="7">
        <v>4010</v>
      </c>
      <c r="B61" s="48" t="s">
        <v>45</v>
      </c>
      <c r="D61" s="56"/>
      <c r="E61" s="10"/>
      <c r="F61" s="10"/>
      <c r="G61" s="10"/>
    </row>
    <row r="62" spans="1:9" x14ac:dyDescent="0.2">
      <c r="A62" s="7">
        <v>4100</v>
      </c>
      <c r="B62" s="49" t="s">
        <v>46</v>
      </c>
      <c r="D62" s="21"/>
      <c r="E62" s="10"/>
      <c r="F62" s="10"/>
      <c r="G62" s="10"/>
      <c r="H62" s="10"/>
      <c r="I62" s="10"/>
    </row>
    <row r="63" spans="1:9" x14ac:dyDescent="0.2">
      <c r="A63" s="7">
        <v>4200</v>
      </c>
      <c r="B63" s="46" t="s">
        <v>24</v>
      </c>
      <c r="D63" s="21"/>
      <c r="E63" s="10"/>
      <c r="F63" s="10"/>
      <c r="G63" s="10"/>
    </row>
    <row r="64" spans="1:9" x14ac:dyDescent="0.2">
      <c r="A64" s="7">
        <v>4300</v>
      </c>
      <c r="B64" s="50" t="s">
        <v>32</v>
      </c>
    </row>
    <row r="65" spans="1:7" x14ac:dyDescent="0.2">
      <c r="A65" s="7">
        <v>4800</v>
      </c>
      <c r="B65" s="45" t="s">
        <v>48</v>
      </c>
    </row>
    <row r="66" spans="1:7" s="12" customFormat="1" x14ac:dyDescent="0.2">
      <c r="A66" s="7"/>
      <c r="D66" s="3"/>
    </row>
    <row r="67" spans="1:7" x14ac:dyDescent="0.2">
      <c r="A67" s="40">
        <v>5</v>
      </c>
      <c r="B67" s="40" t="s">
        <v>22</v>
      </c>
      <c r="C67" s="2"/>
      <c r="D67" s="19"/>
    </row>
    <row r="68" spans="1:7" x14ac:dyDescent="0.2">
      <c r="A68" s="7">
        <v>5000</v>
      </c>
      <c r="B68" s="45" t="s">
        <v>13</v>
      </c>
    </row>
    <row r="69" spans="1:7" x14ac:dyDescent="0.2">
      <c r="A69" s="7">
        <v>5010</v>
      </c>
      <c r="B69" s="38" t="s">
        <v>55</v>
      </c>
    </row>
    <row r="70" spans="1:7" x14ac:dyDescent="0.2">
      <c r="A70" s="7">
        <v>5100</v>
      </c>
      <c r="B70" s="38" t="s">
        <v>54</v>
      </c>
    </row>
    <row r="71" spans="1:7" x14ac:dyDescent="0.2">
      <c r="C71" s="9"/>
    </row>
    <row r="72" spans="1:7" x14ac:dyDescent="0.2">
      <c r="A72" s="40">
        <v>6</v>
      </c>
      <c r="B72" s="40" t="s">
        <v>97</v>
      </c>
      <c r="C72" s="9"/>
      <c r="D72" s="3"/>
    </row>
    <row r="73" spans="1:7" s="12" customFormat="1" x14ac:dyDescent="0.2">
      <c r="A73" s="41">
        <v>61</v>
      </c>
      <c r="B73" s="53" t="s">
        <v>42</v>
      </c>
      <c r="D73" s="34"/>
    </row>
    <row r="74" spans="1:7" s="12" customFormat="1" x14ac:dyDescent="0.2">
      <c r="A74" s="7">
        <v>6100</v>
      </c>
      <c r="B74" s="45" t="s">
        <v>12</v>
      </c>
      <c r="D74" s="3"/>
    </row>
    <row r="75" spans="1:7" s="12" customFormat="1" x14ac:dyDescent="0.2">
      <c r="A75" s="7">
        <v>6110</v>
      </c>
      <c r="B75" s="45" t="s">
        <v>43</v>
      </c>
      <c r="D75" s="3"/>
    </row>
    <row r="76" spans="1:7" s="12" customFormat="1" x14ac:dyDescent="0.2">
      <c r="A76" s="7">
        <v>6120</v>
      </c>
      <c r="B76" s="45" t="s">
        <v>11</v>
      </c>
      <c r="D76" s="9"/>
    </row>
    <row r="77" spans="1:7" s="12" customFormat="1" x14ac:dyDescent="0.2">
      <c r="A77" s="7"/>
      <c r="B77" s="45"/>
      <c r="D77" s="3"/>
    </row>
    <row r="78" spans="1:7" s="12" customFormat="1" x14ac:dyDescent="0.2">
      <c r="A78" s="41">
        <v>62</v>
      </c>
      <c r="B78" s="54" t="s">
        <v>23</v>
      </c>
      <c r="D78" s="34"/>
    </row>
    <row r="79" spans="1:7" x14ac:dyDescent="0.2">
      <c r="A79" s="7">
        <v>6200</v>
      </c>
      <c r="B79" s="45" t="s">
        <v>51</v>
      </c>
    </row>
    <row r="80" spans="1:7" x14ac:dyDescent="0.2">
      <c r="A80" s="7">
        <v>6210</v>
      </c>
      <c r="B80" s="38" t="s">
        <v>2</v>
      </c>
      <c r="D80" s="21"/>
      <c r="E80" s="10"/>
      <c r="F80" s="10"/>
      <c r="G80" s="10"/>
    </row>
    <row r="81" spans="1:11" x14ac:dyDescent="0.2">
      <c r="A81" s="7">
        <v>6300</v>
      </c>
      <c r="B81" s="45" t="s">
        <v>0</v>
      </c>
      <c r="D81" s="21"/>
    </row>
    <row r="82" spans="1:11" x14ac:dyDescent="0.2">
      <c r="A82" s="7">
        <v>6600</v>
      </c>
      <c r="B82" s="45" t="s">
        <v>3</v>
      </c>
      <c r="D82" s="21"/>
    </row>
    <row r="83" spans="1:11" s="23" customFormat="1" x14ac:dyDescent="0.2">
      <c r="A83" s="20">
        <v>6610</v>
      </c>
      <c r="B83" s="51" t="s">
        <v>26</v>
      </c>
      <c r="D83" s="362"/>
      <c r="E83" s="561"/>
      <c r="F83" s="561"/>
      <c r="G83" s="561"/>
      <c r="H83" s="10"/>
    </row>
    <row r="84" spans="1:11" x14ac:dyDescent="0.2">
      <c r="A84" s="7">
        <v>6700</v>
      </c>
      <c r="B84" s="45" t="s">
        <v>16</v>
      </c>
      <c r="E84" s="562"/>
      <c r="F84" s="562"/>
      <c r="G84" s="562"/>
      <c r="I84" s="10"/>
      <c r="J84" s="10"/>
      <c r="K84" s="10"/>
    </row>
    <row r="85" spans="1:11" x14ac:dyDescent="0.2">
      <c r="A85" s="7">
        <v>6800</v>
      </c>
      <c r="B85" s="52" t="s">
        <v>98</v>
      </c>
      <c r="D85" s="362"/>
      <c r="E85" s="563"/>
      <c r="F85" s="563"/>
      <c r="G85" s="563"/>
    </row>
    <row r="86" spans="1:11" x14ac:dyDescent="0.2">
      <c r="B86" s="52"/>
      <c r="D86" s="362"/>
      <c r="E86" s="362"/>
      <c r="F86" s="362"/>
      <c r="G86" s="362"/>
    </row>
    <row r="87" spans="1:11" x14ac:dyDescent="0.2">
      <c r="A87" s="40">
        <v>7</v>
      </c>
      <c r="B87" s="40" t="s">
        <v>109</v>
      </c>
      <c r="D87" s="362"/>
      <c r="E87" s="362"/>
      <c r="F87" s="362"/>
      <c r="G87" s="362"/>
    </row>
    <row r="88" spans="1:11" s="12" customFormat="1" x14ac:dyDescent="0.2">
      <c r="A88" s="7">
        <v>7000</v>
      </c>
      <c r="B88" s="45" t="s">
        <v>17</v>
      </c>
      <c r="C88" s="2"/>
      <c r="D88" s="3"/>
    </row>
    <row r="89" spans="1:11" x14ac:dyDescent="0.2">
      <c r="A89" s="7">
        <v>7100</v>
      </c>
      <c r="B89" s="45" t="s">
        <v>18</v>
      </c>
    </row>
    <row r="90" spans="1:11" x14ac:dyDescent="0.2">
      <c r="B90" s="45"/>
    </row>
    <row r="91" spans="1:11" s="12" customFormat="1" x14ac:dyDescent="0.2">
      <c r="A91" s="40">
        <v>8</v>
      </c>
      <c r="B91" s="55" t="s">
        <v>99</v>
      </c>
      <c r="C91" s="2"/>
      <c r="D91" s="25"/>
      <c r="E91" s="564"/>
      <c r="F91" s="564"/>
      <c r="G91" s="564"/>
      <c r="H91" s="26"/>
      <c r="I91" s="26"/>
      <c r="J91" s="26"/>
    </row>
    <row r="92" spans="1:11" s="12" customFormat="1" x14ac:dyDescent="0.2">
      <c r="A92" s="7">
        <v>8500</v>
      </c>
      <c r="B92" s="45" t="s">
        <v>100</v>
      </c>
      <c r="C92" s="15"/>
      <c r="D92" s="3"/>
      <c r="E92" s="565"/>
      <c r="F92" s="565"/>
      <c r="G92" s="565"/>
    </row>
    <row r="93" spans="1:11" x14ac:dyDescent="0.2">
      <c r="A93" s="7">
        <v>8510</v>
      </c>
      <c r="B93" s="45" t="s">
        <v>101</v>
      </c>
    </row>
    <row r="94" spans="1:11" x14ac:dyDescent="0.2">
      <c r="A94" s="7">
        <v>8900</v>
      </c>
      <c r="B94" s="45" t="s">
        <v>102</v>
      </c>
    </row>
    <row r="95" spans="1:11" x14ac:dyDescent="0.2">
      <c r="B95" s="45"/>
    </row>
    <row r="96" spans="1:11" s="12" customFormat="1" x14ac:dyDescent="0.2">
      <c r="A96" s="40">
        <v>9</v>
      </c>
      <c r="B96" s="55" t="s">
        <v>103</v>
      </c>
      <c r="C96" s="2"/>
      <c r="D96" s="3"/>
    </row>
    <row r="97" spans="1:4" s="12" customFormat="1" x14ac:dyDescent="0.2">
      <c r="A97" s="7">
        <v>9200</v>
      </c>
      <c r="B97" s="45" t="s">
        <v>82</v>
      </c>
      <c r="C97" s="2"/>
      <c r="D97" s="3"/>
    </row>
    <row r="98" spans="1:4" s="10" customFormat="1" x14ac:dyDescent="0.2">
      <c r="A98" s="27"/>
      <c r="B98" s="5"/>
      <c r="C98" s="5"/>
      <c r="D98" s="21"/>
    </row>
    <row r="99" spans="1:4" s="31" customFormat="1" ht="78" customHeight="1" x14ac:dyDescent="0.2">
      <c r="A99" s="28"/>
      <c r="B99" s="29"/>
      <c r="C99" s="29"/>
      <c r="D99" s="30"/>
    </row>
    <row r="100" spans="1:4" s="31" customFormat="1" ht="35.1" customHeight="1" x14ac:dyDescent="0.2">
      <c r="A100" s="28"/>
      <c r="B100" s="32"/>
      <c r="C100" s="32"/>
      <c r="D100" s="32"/>
    </row>
    <row r="101" spans="1:4" s="31" customFormat="1" ht="41.45" customHeight="1" x14ac:dyDescent="0.2">
      <c r="A101" s="28"/>
      <c r="B101" s="33"/>
      <c r="C101" s="33"/>
      <c r="D101" s="33"/>
    </row>
    <row r="102" spans="1:4" x14ac:dyDescent="0.2">
      <c r="B102" s="22"/>
      <c r="C102" s="22"/>
    </row>
  </sheetData>
  <sheetProtection algorithmName="SHA-512" hashValue="NlTYvz0ea096x2W5RycFaX7qrGqgedIqah3fkWB/fzOrf1osV+wjnFIvKB6u257lWDIWKKkfM1yQbIE3jWFH/g==" saltValue="HA07/k9vX/c7z+bQ6RVwvg==" spinCount="100000" sheet="1" objects="1" scenarios="1"/>
  <mergeCells count="5">
    <mergeCell ref="E83:G83"/>
    <mergeCell ref="E84:G84"/>
    <mergeCell ref="E85:G85"/>
    <mergeCell ref="E91:G91"/>
    <mergeCell ref="E92:G92"/>
  </mergeCells>
  <pageMargins left="0.70866141732283472" right="0.70866141732283472" top="0.59055118110236227" bottom="0.59055118110236227" header="0.31496062992125984" footer="0.31496062992125984"/>
  <pageSetup paperSize="9" fitToHeight="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65B43-BA51-4946-AB7A-FD0427894330}">
  <sheetPr>
    <tabColor theme="4"/>
    <pageSetUpPr fitToPage="1"/>
  </sheetPr>
  <dimension ref="A1:I46"/>
  <sheetViews>
    <sheetView workbookViewId="0">
      <selection activeCell="B28" sqref="B28"/>
    </sheetView>
  </sheetViews>
  <sheetFormatPr baseColWidth="10" defaultColWidth="11" defaultRowHeight="12.75" x14ac:dyDescent="0.2"/>
  <cols>
    <col min="1" max="1" width="11" style="373"/>
    <col min="2" max="2" width="63.375" style="373" customWidth="1"/>
    <col min="3" max="3" width="11.25" style="373" customWidth="1"/>
    <col min="4" max="4" width="9" style="526" customWidth="1"/>
    <col min="5" max="5" width="2.75" style="373" customWidth="1"/>
    <col min="6" max="6" width="11" style="373"/>
    <col min="7" max="7" width="56.375" style="373" customWidth="1"/>
    <col min="8" max="8" width="11" style="373"/>
    <col min="9" max="9" width="9.5" style="373" bestFit="1" customWidth="1"/>
    <col min="10" max="16384" width="11" style="373"/>
  </cols>
  <sheetData>
    <row r="1" spans="1:9" s="434" customFormat="1" x14ac:dyDescent="0.2">
      <c r="A1" s="528" t="s">
        <v>115</v>
      </c>
      <c r="D1" s="529"/>
    </row>
    <row r="2" spans="1:9" x14ac:dyDescent="0.2">
      <c r="C2" s="530">
        <v>46022</v>
      </c>
      <c r="D2" s="531">
        <v>45657</v>
      </c>
      <c r="E2" s="378"/>
      <c r="H2" s="530">
        <v>46022</v>
      </c>
      <c r="I2" s="531">
        <v>45657</v>
      </c>
    </row>
    <row r="3" spans="1:9" x14ac:dyDescent="0.2">
      <c r="A3" s="392">
        <v>1</v>
      </c>
      <c r="B3" s="532" t="s">
        <v>57</v>
      </c>
      <c r="C3" s="393">
        <f>C4+C12</f>
        <v>81096</v>
      </c>
      <c r="D3" s="394">
        <f>D4+D12</f>
        <v>47308</v>
      </c>
      <c r="F3" s="392">
        <v>2</v>
      </c>
      <c r="G3" s="532" t="s">
        <v>68</v>
      </c>
      <c r="H3" s="393">
        <f>H4+H11+H17</f>
        <v>81096</v>
      </c>
      <c r="I3" s="394">
        <f>I4+I11+I17</f>
        <v>47308</v>
      </c>
    </row>
    <row r="4" spans="1:9" x14ac:dyDescent="0.2">
      <c r="A4" s="438">
        <v>10</v>
      </c>
      <c r="B4" s="533" t="s">
        <v>58</v>
      </c>
      <c r="C4" s="534">
        <f>SUM(C5:C10)</f>
        <v>61598</v>
      </c>
      <c r="D4" s="441">
        <f>SUM(D5:D10)</f>
        <v>36283</v>
      </c>
      <c r="F4" s="438">
        <v>20</v>
      </c>
      <c r="G4" s="533" t="s">
        <v>69</v>
      </c>
      <c r="H4" s="534">
        <f>SUM(H5:H9)</f>
        <v>4100</v>
      </c>
      <c r="I4" s="441">
        <f>SUM(I5:I9)</f>
        <v>4332</v>
      </c>
    </row>
    <row r="5" spans="1:9" x14ac:dyDescent="0.2">
      <c r="A5" s="411">
        <v>1000</v>
      </c>
      <c r="B5" s="468" t="s">
        <v>60</v>
      </c>
      <c r="C5" s="412">
        <v>595</v>
      </c>
      <c r="D5" s="433">
        <v>796</v>
      </c>
      <c r="F5" s="411">
        <v>2000</v>
      </c>
      <c r="G5" s="468" t="s">
        <v>70</v>
      </c>
      <c r="H5" s="437">
        <v>500</v>
      </c>
      <c r="I5" s="433">
        <v>1653</v>
      </c>
    </row>
    <row r="6" spans="1:9" x14ac:dyDescent="0.2">
      <c r="A6" s="411">
        <v>1010</v>
      </c>
      <c r="B6" s="468" t="s">
        <v>62</v>
      </c>
      <c r="C6" s="437">
        <f>15500+36328</f>
        <v>51828</v>
      </c>
      <c r="D6" s="433">
        <v>25701</v>
      </c>
      <c r="F6" s="411">
        <v>2030</v>
      </c>
      <c r="G6" s="468" t="s">
        <v>94</v>
      </c>
      <c r="H6" s="437">
        <v>0</v>
      </c>
      <c r="I6" s="433">
        <v>0</v>
      </c>
    </row>
    <row r="7" spans="1:9" x14ac:dyDescent="0.2">
      <c r="A7" s="411">
        <v>1100</v>
      </c>
      <c r="B7" s="468" t="s">
        <v>61</v>
      </c>
      <c r="C7" s="437">
        <v>8675</v>
      </c>
      <c r="D7" s="433">
        <v>9786</v>
      </c>
      <c r="F7" s="411">
        <v>2200</v>
      </c>
      <c r="G7" s="468" t="s">
        <v>1</v>
      </c>
      <c r="H7" s="437">
        <v>0</v>
      </c>
      <c r="I7" s="433">
        <v>0</v>
      </c>
    </row>
    <row r="8" spans="1:9" x14ac:dyDescent="0.2">
      <c r="A8" s="411">
        <v>1180</v>
      </c>
      <c r="B8" s="468" t="s">
        <v>85</v>
      </c>
      <c r="C8" s="437">
        <v>0</v>
      </c>
      <c r="D8" s="433">
        <v>0</v>
      </c>
      <c r="F8" s="411">
        <v>2270</v>
      </c>
      <c r="G8" s="468" t="s">
        <v>73</v>
      </c>
      <c r="H8" s="413">
        <v>2822</v>
      </c>
      <c r="I8" s="433">
        <v>2679</v>
      </c>
    </row>
    <row r="9" spans="1:9" x14ac:dyDescent="0.2">
      <c r="A9" s="411">
        <v>1190</v>
      </c>
      <c r="B9" s="468" t="s">
        <v>86</v>
      </c>
      <c r="C9" s="437">
        <v>0</v>
      </c>
      <c r="D9" s="433">
        <v>0</v>
      </c>
      <c r="F9" s="411">
        <v>2300</v>
      </c>
      <c r="G9" s="468" t="s">
        <v>96</v>
      </c>
      <c r="H9" s="437">
        <v>778</v>
      </c>
      <c r="I9" s="433">
        <v>0</v>
      </c>
    </row>
    <row r="10" spans="1:9" s="432" customFormat="1" x14ac:dyDescent="0.2">
      <c r="A10" s="411">
        <v>1300</v>
      </c>
      <c r="B10" s="468" t="s">
        <v>95</v>
      </c>
      <c r="C10" s="437">
        <v>500</v>
      </c>
      <c r="D10" s="433">
        <v>0</v>
      </c>
      <c r="F10" s="411"/>
      <c r="G10" s="468"/>
      <c r="H10" s="437"/>
      <c r="I10" s="433"/>
    </row>
    <row r="11" spans="1:9" x14ac:dyDescent="0.2">
      <c r="A11" s="411"/>
      <c r="B11" s="468"/>
      <c r="C11" s="437"/>
      <c r="D11" s="433"/>
      <c r="F11" s="438">
        <v>24</v>
      </c>
      <c r="G11" s="533" t="s">
        <v>74</v>
      </c>
      <c r="H11" s="534">
        <f>SUM(H12:H15)</f>
        <v>15000</v>
      </c>
      <c r="I11" s="441">
        <f>SUM(I12:I15)</f>
        <v>15000</v>
      </c>
    </row>
    <row r="12" spans="1:9" x14ac:dyDescent="0.2">
      <c r="A12" s="438">
        <v>14</v>
      </c>
      <c r="B12" s="533" t="s">
        <v>65</v>
      </c>
      <c r="C12" s="534">
        <f>SUM(C13:C18)</f>
        <v>19498</v>
      </c>
      <c r="D12" s="441">
        <f>SUM(D13:D18)</f>
        <v>11025</v>
      </c>
      <c r="F12" s="411">
        <v>2450</v>
      </c>
      <c r="G12" s="468" t="s">
        <v>75</v>
      </c>
      <c r="H12" s="437">
        <v>15000</v>
      </c>
      <c r="I12" s="433">
        <v>15000</v>
      </c>
    </row>
    <row r="13" spans="1:9" x14ac:dyDescent="0.2">
      <c r="A13" s="411">
        <v>1400</v>
      </c>
      <c r="B13" s="468" t="s">
        <v>87</v>
      </c>
      <c r="C13" s="413">
        <v>0</v>
      </c>
      <c r="D13" s="433">
        <v>0</v>
      </c>
      <c r="F13" s="411">
        <v>2451</v>
      </c>
      <c r="G13" s="468" t="s">
        <v>76</v>
      </c>
      <c r="H13" s="413">
        <v>0</v>
      </c>
      <c r="I13" s="433">
        <v>0</v>
      </c>
    </row>
    <row r="14" spans="1:9" x14ac:dyDescent="0.2">
      <c r="A14" s="411">
        <v>1440</v>
      </c>
      <c r="B14" s="468" t="s">
        <v>88</v>
      </c>
      <c r="C14" s="413">
        <v>0</v>
      </c>
      <c r="D14" s="433">
        <v>0</v>
      </c>
      <c r="F14" s="411">
        <v>2500</v>
      </c>
      <c r="G14" s="468" t="s">
        <v>77</v>
      </c>
      <c r="H14" s="413">
        <v>0</v>
      </c>
      <c r="I14" s="433">
        <v>0</v>
      </c>
    </row>
    <row r="15" spans="1:9" x14ac:dyDescent="0.2">
      <c r="A15" s="411">
        <v>1510</v>
      </c>
      <c r="B15" s="468" t="s">
        <v>90</v>
      </c>
      <c r="C15" s="413">
        <v>5248</v>
      </c>
      <c r="D15" s="433">
        <v>6560</v>
      </c>
      <c r="F15" s="411">
        <v>2600</v>
      </c>
      <c r="G15" s="468" t="s">
        <v>79</v>
      </c>
      <c r="H15" s="413">
        <v>0</v>
      </c>
      <c r="I15" s="433">
        <v>0</v>
      </c>
    </row>
    <row r="16" spans="1:9" x14ac:dyDescent="0.2">
      <c r="A16" s="411">
        <v>1520</v>
      </c>
      <c r="B16" s="468" t="s">
        <v>91</v>
      </c>
      <c r="C16" s="413">
        <v>3572</v>
      </c>
      <c r="D16" s="433">
        <v>4465</v>
      </c>
      <c r="F16" s="411"/>
      <c r="G16" s="468"/>
      <c r="H16" s="413"/>
      <c r="I16" s="433"/>
    </row>
    <row r="17" spans="1:9" s="432" customFormat="1" x14ac:dyDescent="0.2">
      <c r="A17" s="411">
        <v>1530</v>
      </c>
      <c r="B17" s="468" t="s">
        <v>66</v>
      </c>
      <c r="C17" s="437">
        <v>10678</v>
      </c>
      <c r="D17" s="433">
        <v>0</v>
      </c>
      <c r="F17" s="438">
        <v>28</v>
      </c>
      <c r="G17" s="533" t="s">
        <v>80</v>
      </c>
      <c r="H17" s="534">
        <f>SUM(H18:H20)</f>
        <v>61996</v>
      </c>
      <c r="I17" s="441">
        <f>SUM(I18:I20)</f>
        <v>27976</v>
      </c>
    </row>
    <row r="18" spans="1:9" s="432" customFormat="1" x14ac:dyDescent="0.2">
      <c r="A18" s="411">
        <v>1600</v>
      </c>
      <c r="B18" s="468" t="s">
        <v>67</v>
      </c>
      <c r="C18" s="437">
        <v>0</v>
      </c>
      <c r="D18" s="433">
        <v>0</v>
      </c>
      <c r="F18" s="411">
        <v>2800</v>
      </c>
      <c r="G18" s="468" t="s">
        <v>80</v>
      </c>
      <c r="H18" s="437">
        <v>20000</v>
      </c>
      <c r="I18" s="433">
        <v>20000</v>
      </c>
    </row>
    <row r="19" spans="1:9" s="432" customFormat="1" x14ac:dyDescent="0.2">
      <c r="A19" s="373"/>
      <c r="B19" s="373"/>
      <c r="C19" s="373"/>
      <c r="D19" s="526"/>
      <c r="F19" s="411">
        <v>2810</v>
      </c>
      <c r="G19" s="468" t="s">
        <v>81</v>
      </c>
      <c r="H19" s="437">
        <v>7976</v>
      </c>
      <c r="I19" s="433">
        <v>0</v>
      </c>
    </row>
    <row r="20" spans="1:9" s="432" customFormat="1" x14ac:dyDescent="0.2">
      <c r="A20" s="535"/>
      <c r="B20" s="429"/>
      <c r="C20" s="457"/>
      <c r="D20" s="536"/>
      <c r="F20" s="411">
        <v>2820</v>
      </c>
      <c r="G20" s="468" t="s">
        <v>111</v>
      </c>
      <c r="H20" s="437">
        <f>Muster_Erfolgsrechnung!C53</f>
        <v>34020</v>
      </c>
      <c r="I20" s="433">
        <f>Muster_Erfolgsrechnung!F53</f>
        <v>7976</v>
      </c>
    </row>
    <row r="21" spans="1:9" s="432" customFormat="1" x14ac:dyDescent="0.2">
      <c r="A21" s="537"/>
      <c r="B21" s="373"/>
      <c r="C21" s="429"/>
      <c r="D21" s="536"/>
      <c r="F21" s="457"/>
      <c r="G21" s="457"/>
      <c r="H21" s="457"/>
      <c r="I21" s="457"/>
    </row>
    <row r="22" spans="1:9" s="432" customFormat="1" x14ac:dyDescent="0.2">
      <c r="A22" s="455"/>
      <c r="B22" s="373"/>
      <c r="C22" s="373"/>
      <c r="D22" s="526"/>
      <c r="F22" s="429"/>
      <c r="G22" s="373"/>
      <c r="H22" s="373"/>
      <c r="I22" s="373"/>
    </row>
    <row r="23" spans="1:9" x14ac:dyDescent="0.2">
      <c r="A23" s="432"/>
      <c r="B23" s="432"/>
      <c r="C23" s="432"/>
    </row>
    <row r="24" spans="1:9" x14ac:dyDescent="0.2">
      <c r="F24" s="432"/>
      <c r="G24" s="432"/>
      <c r="H24" s="432"/>
      <c r="I24" s="432"/>
    </row>
    <row r="25" spans="1:9" x14ac:dyDescent="0.2">
      <c r="A25" s="538"/>
      <c r="B25" s="539"/>
      <c r="C25" s="539"/>
      <c r="D25" s="540"/>
    </row>
    <row r="26" spans="1:9" x14ac:dyDescent="0.2">
      <c r="A26" s="541"/>
      <c r="B26" s="432"/>
      <c r="C26" s="432"/>
      <c r="F26" s="432"/>
      <c r="G26" s="432"/>
      <c r="H26" s="432"/>
      <c r="I26" s="432"/>
    </row>
    <row r="27" spans="1:9" s="457" customFormat="1" x14ac:dyDescent="0.2">
      <c r="A27" s="373"/>
      <c r="B27" s="373"/>
      <c r="C27" s="373"/>
      <c r="D27" s="526"/>
      <c r="F27" s="432"/>
      <c r="G27" s="432"/>
      <c r="H27" s="432"/>
      <c r="I27" s="432"/>
    </row>
    <row r="28" spans="1:9" x14ac:dyDescent="0.2">
      <c r="E28" s="429"/>
    </row>
    <row r="29" spans="1:9" x14ac:dyDescent="0.2">
      <c r="A29" s="429"/>
    </row>
    <row r="30" spans="1:9" s="432" customFormat="1" x14ac:dyDescent="0.2">
      <c r="A30" s="373"/>
      <c r="B30" s="373"/>
      <c r="C30" s="373"/>
      <c r="D30" s="526"/>
      <c r="F30" s="373"/>
      <c r="G30" s="373"/>
      <c r="H30" s="373"/>
      <c r="I30" s="373"/>
    </row>
    <row r="32" spans="1:9" s="432" customFormat="1" x14ac:dyDescent="0.2">
      <c r="A32" s="373"/>
      <c r="B32" s="373"/>
      <c r="C32" s="373"/>
      <c r="D32" s="526"/>
      <c r="E32" s="539"/>
      <c r="F32" s="373"/>
      <c r="G32" s="373"/>
      <c r="H32" s="373"/>
      <c r="I32" s="373"/>
    </row>
    <row r="33" spans="1:9" s="432" customFormat="1" x14ac:dyDescent="0.2">
      <c r="A33" s="373"/>
      <c r="B33" s="373"/>
      <c r="C33" s="373"/>
      <c r="D33" s="526"/>
      <c r="F33" s="373"/>
      <c r="G33" s="373"/>
      <c r="H33" s="373"/>
      <c r="I33" s="373"/>
    </row>
    <row r="34" spans="1:9" x14ac:dyDescent="0.2">
      <c r="A34" s="432"/>
      <c r="B34" s="432"/>
      <c r="C34" s="432"/>
    </row>
    <row r="35" spans="1:9" x14ac:dyDescent="0.2">
      <c r="A35" s="432"/>
      <c r="B35" s="432"/>
      <c r="C35" s="432"/>
      <c r="F35" s="432"/>
      <c r="G35" s="432"/>
      <c r="H35" s="432"/>
      <c r="I35" s="432"/>
    </row>
    <row r="36" spans="1:9" x14ac:dyDescent="0.2">
      <c r="A36" s="429"/>
      <c r="B36" s="429"/>
      <c r="C36" s="429"/>
      <c r="D36" s="536"/>
      <c r="F36" s="432"/>
      <c r="G36" s="432"/>
      <c r="H36" s="432"/>
      <c r="I36" s="432"/>
    </row>
    <row r="37" spans="1:9" x14ac:dyDescent="0.2">
      <c r="A37" s="467"/>
      <c r="B37" s="467"/>
      <c r="C37" s="467"/>
      <c r="D37" s="542"/>
      <c r="F37" s="429"/>
      <c r="G37" s="429"/>
      <c r="H37" s="429"/>
      <c r="I37" s="429"/>
    </row>
    <row r="38" spans="1:9" x14ac:dyDescent="0.2">
      <c r="A38" s="467"/>
      <c r="B38" s="467"/>
      <c r="C38" s="467"/>
      <c r="D38" s="542"/>
      <c r="F38" s="467"/>
      <c r="G38" s="467"/>
      <c r="H38" s="467"/>
      <c r="I38" s="467"/>
    </row>
    <row r="39" spans="1:9" x14ac:dyDescent="0.2">
      <c r="A39" s="467"/>
      <c r="B39" s="467"/>
      <c r="C39" s="467"/>
      <c r="D39" s="542"/>
      <c r="F39" s="467"/>
      <c r="G39" s="467"/>
      <c r="H39" s="467"/>
      <c r="I39" s="467"/>
    </row>
    <row r="40" spans="1:9" x14ac:dyDescent="0.2">
      <c r="F40" s="467"/>
      <c r="G40" s="467"/>
      <c r="H40" s="467"/>
      <c r="I40" s="467"/>
    </row>
    <row r="41" spans="1:9" s="432" customFormat="1" x14ac:dyDescent="0.2">
      <c r="A41" s="373"/>
      <c r="B41" s="373"/>
      <c r="C41" s="373"/>
      <c r="D41" s="526"/>
      <c r="F41" s="373"/>
      <c r="G41" s="373"/>
      <c r="H41" s="373"/>
      <c r="I41" s="373"/>
    </row>
    <row r="42" spans="1:9" s="432" customFormat="1" x14ac:dyDescent="0.2">
      <c r="A42" s="373"/>
      <c r="B42" s="373"/>
      <c r="C42" s="373"/>
      <c r="D42" s="526"/>
      <c r="F42" s="373"/>
      <c r="G42" s="373"/>
      <c r="H42" s="373"/>
      <c r="I42" s="373"/>
    </row>
    <row r="43" spans="1:9" s="429" customFormat="1" x14ac:dyDescent="0.2">
      <c r="A43" s="373"/>
      <c r="B43" s="373"/>
      <c r="C43" s="373"/>
      <c r="D43" s="526"/>
      <c r="F43" s="373"/>
      <c r="G43" s="373"/>
      <c r="H43" s="373"/>
      <c r="I43" s="373"/>
    </row>
    <row r="44" spans="1:9" s="467" customFormat="1" ht="78" customHeight="1" x14ac:dyDescent="0.2">
      <c r="A44" s="373"/>
      <c r="B44" s="373"/>
      <c r="C44" s="373"/>
      <c r="D44" s="526"/>
      <c r="F44" s="373"/>
      <c r="G44" s="373"/>
      <c r="H44" s="373"/>
      <c r="I44" s="373"/>
    </row>
    <row r="45" spans="1:9" s="467" customFormat="1" ht="35.1" customHeight="1" x14ac:dyDescent="0.2">
      <c r="A45" s="373"/>
      <c r="B45" s="373"/>
      <c r="C45" s="373"/>
      <c r="D45" s="526"/>
      <c r="F45" s="373"/>
      <c r="G45" s="373"/>
      <c r="H45" s="373"/>
      <c r="I45" s="373"/>
    </row>
    <row r="46" spans="1:9" s="467" customFormat="1" ht="41.45" customHeight="1" x14ac:dyDescent="0.2">
      <c r="A46" s="373"/>
      <c r="B46" s="373"/>
      <c r="C46" s="373"/>
      <c r="D46" s="526"/>
      <c r="F46" s="373"/>
      <c r="G46" s="373"/>
      <c r="H46" s="373"/>
      <c r="I46" s="373"/>
    </row>
  </sheetData>
  <sheetProtection algorithmName="SHA-512" hashValue="k/wJ41ZvFYJpOheolfHfNMdoeDnRb3PoIYHu/vFpQWXveQzGyuhUeKHTu4qQvg5c5O6Gr2jFyazj5Y9pyNS5qA==" saltValue="7ijVIHgK4OC/prrVveUNLA==" spinCount="100000" sheet="1" objects="1" scenarios="1"/>
  <pageMargins left="0.70866141732283472" right="0.70866141732283472" top="0.59055118110236227" bottom="0.59055118110236227" header="0.31496062992125984" footer="0.31496062992125984"/>
  <pageSetup paperSize="9" fitToHeight="4" orientation="landscape" r:id="rId1"/>
  <ignoredErrors>
    <ignoredError sqref="C6 H20:I20" unlocked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F659A0-2D68-412C-90D3-27526F11D374}">
  <sheetPr>
    <tabColor theme="4"/>
    <pageSetUpPr fitToPage="1"/>
  </sheetPr>
  <dimension ref="A1:Q59"/>
  <sheetViews>
    <sheetView zoomScaleNormal="100" workbookViewId="0">
      <selection activeCell="D16" sqref="D16"/>
    </sheetView>
  </sheetViews>
  <sheetFormatPr baseColWidth="10" defaultColWidth="11" defaultRowHeight="12.75" x14ac:dyDescent="0.2"/>
  <cols>
    <col min="1" max="1" width="4.875" style="411" bestFit="1" customWidth="1"/>
    <col min="2" max="2" width="48.75" style="373" customWidth="1"/>
    <col min="3" max="3" width="12.125" style="373" customWidth="1"/>
    <col min="4" max="4" width="12" style="432" customWidth="1"/>
    <col min="5" max="5" width="7" style="416" bestFit="1" customWidth="1"/>
    <col min="6" max="6" width="12.125" style="526" customWidth="1"/>
    <col min="7" max="7" width="7" style="527" bestFit="1" customWidth="1"/>
    <col min="8" max="8" width="12.125" style="396" customWidth="1"/>
    <col min="9" max="9" width="9.5" style="397" customWidth="1"/>
    <col min="10" max="10" width="132.125" style="398" customWidth="1"/>
    <col min="11" max="11" width="11" style="373"/>
    <col min="12" max="12" width="41.875" style="373" customWidth="1"/>
    <col min="13" max="16384" width="11" style="373"/>
  </cols>
  <sheetData>
    <row r="1" spans="1:15" ht="18" x14ac:dyDescent="0.25">
      <c r="A1" s="365" t="s">
        <v>105</v>
      </c>
      <c r="B1" s="366"/>
      <c r="C1" s="366"/>
      <c r="D1" s="367"/>
      <c r="E1" s="368"/>
      <c r="F1" s="369"/>
      <c r="G1" s="370"/>
      <c r="H1" s="371"/>
      <c r="I1" s="372"/>
      <c r="J1" s="366"/>
    </row>
    <row r="2" spans="1:15" s="378" customFormat="1" ht="14.25" customHeight="1" x14ac:dyDescent="0.2">
      <c r="A2" s="374" t="s">
        <v>168</v>
      </c>
      <c r="B2" s="375"/>
      <c r="C2" s="566"/>
      <c r="D2" s="566"/>
      <c r="E2" s="376"/>
      <c r="F2" s="377"/>
      <c r="G2" s="376"/>
      <c r="H2" s="567" t="s">
        <v>165</v>
      </c>
      <c r="I2" s="568" t="s">
        <v>107</v>
      </c>
    </row>
    <row r="3" spans="1:15" s="378" customFormat="1" ht="20.25" customHeight="1" x14ac:dyDescent="0.2">
      <c r="A3" s="569" t="s">
        <v>161</v>
      </c>
      <c r="B3" s="569"/>
      <c r="C3" s="379">
        <v>2025</v>
      </c>
      <c r="D3" s="380" t="s">
        <v>167</v>
      </c>
      <c r="E3" s="381"/>
      <c r="F3" s="382" t="s">
        <v>116</v>
      </c>
      <c r="G3" s="383"/>
      <c r="H3" s="567"/>
      <c r="I3" s="568"/>
      <c r="J3" s="384"/>
    </row>
    <row r="4" spans="1:15" s="378" customFormat="1" x14ac:dyDescent="0.2">
      <c r="A4" s="385"/>
      <c r="B4" s="386"/>
      <c r="C4" s="387" t="s">
        <v>166</v>
      </c>
      <c r="D4" s="388" t="s">
        <v>166</v>
      </c>
      <c r="E4" s="389" t="s">
        <v>170</v>
      </c>
      <c r="F4" s="390" t="s">
        <v>166</v>
      </c>
      <c r="G4" s="391" t="s">
        <v>170</v>
      </c>
      <c r="H4" s="567"/>
      <c r="I4" s="568"/>
      <c r="J4" s="366" t="s">
        <v>169</v>
      </c>
    </row>
    <row r="5" spans="1:15" x14ac:dyDescent="0.2">
      <c r="A5" s="392">
        <v>3</v>
      </c>
      <c r="B5" s="392" t="s">
        <v>4</v>
      </c>
      <c r="C5" s="393">
        <f>SUM(C6:C11)</f>
        <v>946510</v>
      </c>
      <c r="D5" s="394">
        <f>SUM(D6:D11)</f>
        <v>936000</v>
      </c>
      <c r="E5" s="395">
        <f>IF(C5=0,"",1-(D5/C5))</f>
        <v>1.1103950301634469E-2</v>
      </c>
      <c r="F5" s="394">
        <f>SUM(F6:F11)</f>
        <v>975752</v>
      </c>
      <c r="G5" s="395">
        <f>IF(C5=0,"",1-(F5/C5))</f>
        <v>-3.0894549450084963E-2</v>
      </c>
    </row>
    <row r="6" spans="1:15" x14ac:dyDescent="0.2">
      <c r="A6" s="399">
        <v>3000</v>
      </c>
      <c r="B6" s="400" t="s">
        <v>5</v>
      </c>
      <c r="C6" s="401">
        <v>370125</v>
      </c>
      <c r="D6" s="402">
        <v>356000</v>
      </c>
      <c r="E6" s="403">
        <f t="shared" ref="E6:E11" si="0">IF(C6=0,"",1-(D6/C6))</f>
        <v>3.8162782843633947E-2</v>
      </c>
      <c r="F6" s="402">
        <v>299600</v>
      </c>
      <c r="G6" s="403">
        <f>IF(C6=0,"",1-(F6/C6))</f>
        <v>0.19054373522458634</v>
      </c>
    </row>
    <row r="7" spans="1:15" x14ac:dyDescent="0.2">
      <c r="A7" s="404">
        <v>3010</v>
      </c>
      <c r="B7" s="405" t="s">
        <v>6</v>
      </c>
      <c r="C7" s="406">
        <v>0</v>
      </c>
      <c r="D7" s="402">
        <v>0</v>
      </c>
      <c r="E7" s="407" t="str">
        <f t="shared" si="0"/>
        <v/>
      </c>
      <c r="F7" s="408">
        <v>0</v>
      </c>
      <c r="G7" s="403" t="str">
        <f t="shared" ref="G7:G11" si="1">IF(C7=0,"",1-(F7/C7))</f>
        <v/>
      </c>
    </row>
    <row r="8" spans="1:15" x14ac:dyDescent="0.2">
      <c r="A8" s="404">
        <v>3200</v>
      </c>
      <c r="B8" s="405" t="s">
        <v>8</v>
      </c>
      <c r="C8" s="406">
        <v>0</v>
      </c>
      <c r="D8" s="402">
        <v>0</v>
      </c>
      <c r="E8" s="407" t="str">
        <f t="shared" si="0"/>
        <v/>
      </c>
      <c r="F8" s="408">
        <v>0</v>
      </c>
      <c r="G8" s="403" t="str">
        <f t="shared" si="1"/>
        <v/>
      </c>
      <c r="J8" s="409" t="s">
        <v>30</v>
      </c>
    </row>
    <row r="9" spans="1:15" x14ac:dyDescent="0.2">
      <c r="A9" s="404">
        <v>3400</v>
      </c>
      <c r="B9" s="405" t="s">
        <v>7</v>
      </c>
      <c r="C9" s="406">
        <v>574985</v>
      </c>
      <c r="D9" s="402">
        <v>580000</v>
      </c>
      <c r="E9" s="407">
        <f t="shared" si="0"/>
        <v>-8.7219666599998025E-3</v>
      </c>
      <c r="F9" s="408">
        <v>674152</v>
      </c>
      <c r="G9" s="403">
        <f t="shared" si="1"/>
        <v>-0.17246884701340037</v>
      </c>
      <c r="J9" s="398" t="s">
        <v>106</v>
      </c>
    </row>
    <row r="10" spans="1:15" x14ac:dyDescent="0.2">
      <c r="A10" s="404">
        <v>3410</v>
      </c>
      <c r="B10" s="410" t="s">
        <v>41</v>
      </c>
      <c r="C10" s="406">
        <v>0</v>
      </c>
      <c r="D10" s="402">
        <v>0</v>
      </c>
      <c r="E10" s="407" t="str">
        <f t="shared" si="0"/>
        <v/>
      </c>
      <c r="F10" s="408">
        <v>0</v>
      </c>
      <c r="G10" s="403" t="str">
        <f t="shared" si="1"/>
        <v/>
      </c>
      <c r="J10" s="398" t="s">
        <v>49</v>
      </c>
    </row>
    <row r="11" spans="1:15" x14ac:dyDescent="0.2">
      <c r="A11" s="404">
        <v>3600</v>
      </c>
      <c r="B11" s="405" t="s">
        <v>50</v>
      </c>
      <c r="C11" s="406">
        <v>1400</v>
      </c>
      <c r="D11" s="402">
        <v>0</v>
      </c>
      <c r="E11" s="407">
        <f t="shared" si="0"/>
        <v>1</v>
      </c>
      <c r="F11" s="408">
        <v>2000</v>
      </c>
      <c r="G11" s="403">
        <f t="shared" si="1"/>
        <v>-0.4285714285714286</v>
      </c>
      <c r="J11" s="398" t="s">
        <v>28</v>
      </c>
    </row>
    <row r="12" spans="1:15" x14ac:dyDescent="0.2">
      <c r="C12" s="412"/>
      <c r="D12" s="413"/>
      <c r="E12" s="414"/>
      <c r="F12" s="415"/>
      <c r="G12" s="416"/>
      <c r="H12" s="417"/>
    </row>
    <row r="13" spans="1:15" x14ac:dyDescent="0.2">
      <c r="A13" s="392">
        <v>4</v>
      </c>
      <c r="B13" s="392" t="s">
        <v>15</v>
      </c>
      <c r="C13" s="393">
        <f>SUM(C14:C19)</f>
        <v>742967</v>
      </c>
      <c r="D13" s="418">
        <f>SUM(D14:D19)</f>
        <v>727900</v>
      </c>
      <c r="E13" s="395">
        <f>IF(C13=0,"",1-(D13/C13))</f>
        <v>2.027950097379827E-2</v>
      </c>
      <c r="F13" s="394">
        <f>SUM(F14:F19)</f>
        <v>797006</v>
      </c>
      <c r="G13" s="395">
        <f>IF(C13=0,"",1-(F13/C13))</f>
        <v>-7.2734051445084269E-2</v>
      </c>
      <c r="H13" s="419">
        <f>C13/$C$40</f>
        <v>0.81513050347241267</v>
      </c>
      <c r="I13" s="420">
        <v>0.75</v>
      </c>
      <c r="J13" s="421" t="s">
        <v>33</v>
      </c>
    </row>
    <row r="14" spans="1:15" x14ac:dyDescent="0.2">
      <c r="A14" s="399">
        <v>4000</v>
      </c>
      <c r="B14" s="422" t="s">
        <v>44</v>
      </c>
      <c r="C14" s="401">
        <v>624800</v>
      </c>
      <c r="D14" s="402">
        <v>621000</v>
      </c>
      <c r="E14" s="403">
        <f t="shared" ref="E14:E19" si="2">IF(C14=0,"",1-(D14/C14))</f>
        <v>6.0819462227913457E-3</v>
      </c>
      <c r="F14" s="402">
        <v>679885</v>
      </c>
      <c r="G14" s="403">
        <f>IF(C14=0,"",1-(F14/C14))</f>
        <v>-8.8164212548015319E-2</v>
      </c>
      <c r="H14" s="423"/>
      <c r="J14" s="424" t="s">
        <v>31</v>
      </c>
    </row>
    <row r="15" spans="1:15" x14ac:dyDescent="0.2">
      <c r="A15" s="404">
        <v>4010</v>
      </c>
      <c r="B15" s="425" t="s">
        <v>45</v>
      </c>
      <c r="C15" s="426">
        <v>25678</v>
      </c>
      <c r="D15" s="402">
        <v>25400</v>
      </c>
      <c r="E15" s="407">
        <f t="shared" si="2"/>
        <v>1.0826388348002203E-2</v>
      </c>
      <c r="F15" s="427">
        <v>28560</v>
      </c>
      <c r="G15" s="403">
        <f t="shared" ref="G15:G19" si="3">IF(C15=0,"",1-(F15/C15))</f>
        <v>-0.11223615546382115</v>
      </c>
      <c r="H15" s="423"/>
      <c r="J15" s="428" t="s">
        <v>38</v>
      </c>
      <c r="K15" s="429"/>
      <c r="L15" s="429"/>
      <c r="M15" s="429"/>
    </row>
    <row r="16" spans="1:15" x14ac:dyDescent="0.2">
      <c r="A16" s="404">
        <v>4100</v>
      </c>
      <c r="B16" s="425" t="s">
        <v>46</v>
      </c>
      <c r="C16" s="406">
        <v>67489</v>
      </c>
      <c r="D16" s="402">
        <v>66000</v>
      </c>
      <c r="E16" s="407">
        <f t="shared" si="2"/>
        <v>2.2062854687430522E-2</v>
      </c>
      <c r="F16" s="408">
        <v>74561</v>
      </c>
      <c r="G16" s="403">
        <f t="shared" si="3"/>
        <v>-0.1047874468431893</v>
      </c>
      <c r="J16" s="424" t="s">
        <v>47</v>
      </c>
      <c r="K16" s="429"/>
      <c r="L16" s="429"/>
      <c r="M16" s="429"/>
      <c r="N16" s="429"/>
      <c r="O16" s="429"/>
    </row>
    <row r="17" spans="1:13" x14ac:dyDescent="0.2">
      <c r="A17" s="404">
        <v>4200</v>
      </c>
      <c r="B17" s="410" t="s">
        <v>24</v>
      </c>
      <c r="C17" s="406">
        <v>0</v>
      </c>
      <c r="D17" s="402">
        <v>500</v>
      </c>
      <c r="E17" s="407" t="str">
        <f t="shared" si="2"/>
        <v/>
      </c>
      <c r="F17" s="408">
        <v>0</v>
      </c>
      <c r="G17" s="403" t="str">
        <f t="shared" si="3"/>
        <v/>
      </c>
      <c r="J17" s="424" t="s">
        <v>25</v>
      </c>
      <c r="K17" s="429"/>
      <c r="L17" s="429"/>
      <c r="M17" s="429"/>
    </row>
    <row r="18" spans="1:13" x14ac:dyDescent="0.2">
      <c r="A18" s="404">
        <v>4300</v>
      </c>
      <c r="B18" s="430" t="s">
        <v>32</v>
      </c>
      <c r="C18" s="406">
        <v>25000</v>
      </c>
      <c r="D18" s="402">
        <v>15000</v>
      </c>
      <c r="E18" s="407">
        <f t="shared" si="2"/>
        <v>0.4</v>
      </c>
      <c r="F18" s="408">
        <v>14000</v>
      </c>
      <c r="G18" s="403">
        <f t="shared" si="3"/>
        <v>0.43999999999999995</v>
      </c>
    </row>
    <row r="19" spans="1:13" x14ac:dyDescent="0.2">
      <c r="A19" s="404">
        <v>4800</v>
      </c>
      <c r="B19" s="405" t="s">
        <v>48</v>
      </c>
      <c r="C19" s="406">
        <v>0</v>
      </c>
      <c r="D19" s="402">
        <v>0</v>
      </c>
      <c r="E19" s="407" t="str">
        <f t="shared" si="2"/>
        <v/>
      </c>
      <c r="F19" s="408">
        <v>0</v>
      </c>
      <c r="G19" s="403" t="str">
        <f t="shared" si="3"/>
        <v/>
      </c>
      <c r="J19" s="398" t="s">
        <v>27</v>
      </c>
    </row>
    <row r="20" spans="1:13" s="432" customFormat="1" x14ac:dyDescent="0.2">
      <c r="A20" s="431"/>
      <c r="C20" s="413"/>
      <c r="E20" s="416"/>
      <c r="F20" s="433"/>
      <c r="G20" s="416"/>
      <c r="H20" s="396"/>
      <c r="I20" s="397"/>
      <c r="J20" s="434"/>
    </row>
    <row r="21" spans="1:13" x14ac:dyDescent="0.2">
      <c r="A21" s="392">
        <v>5</v>
      </c>
      <c r="B21" s="392" t="s">
        <v>22</v>
      </c>
      <c r="C21" s="393">
        <f>SUM(C22:C24)</f>
        <v>106903</v>
      </c>
      <c r="D21" s="418">
        <f>SUM(D22:D24)</f>
        <v>107445</v>
      </c>
      <c r="E21" s="395">
        <f>IF(C21=0,"",1-(D21/C21))</f>
        <v>-5.0700167441513067E-3</v>
      </c>
      <c r="F21" s="394">
        <f>SUM(F22:F24)</f>
        <v>107232</v>
      </c>
      <c r="G21" s="395">
        <f>IF(C21=0,"",1-(F21/C21))</f>
        <v>-3.0775562893463615E-3</v>
      </c>
      <c r="H21" s="419">
        <f>C21/$C$40</f>
        <v>0.11728636159171449</v>
      </c>
      <c r="I21" s="420">
        <v>0.13</v>
      </c>
      <c r="J21" s="435" t="s">
        <v>34</v>
      </c>
    </row>
    <row r="22" spans="1:13" x14ac:dyDescent="0.2">
      <c r="A22" s="399">
        <v>5000</v>
      </c>
      <c r="B22" s="400" t="s">
        <v>13</v>
      </c>
      <c r="C22" s="401">
        <v>98745</v>
      </c>
      <c r="D22" s="402">
        <v>98745</v>
      </c>
      <c r="E22" s="403">
        <f t="shared" ref="E22:E24" si="4">IF(C22=0,"",1-(D22/C22))</f>
        <v>0</v>
      </c>
      <c r="F22" s="402">
        <v>98745</v>
      </c>
      <c r="G22" s="403">
        <f>IF(C22=0,"",1-(F22/C22))</f>
        <v>0</v>
      </c>
      <c r="J22" s="398" t="s">
        <v>9</v>
      </c>
    </row>
    <row r="23" spans="1:13" x14ac:dyDescent="0.2">
      <c r="A23" s="404">
        <v>5010</v>
      </c>
      <c r="B23" s="436" t="s">
        <v>55</v>
      </c>
      <c r="C23" s="406">
        <v>6843</v>
      </c>
      <c r="D23" s="402">
        <v>6700</v>
      </c>
      <c r="E23" s="407">
        <f t="shared" si="4"/>
        <v>2.0897267280432508E-2</v>
      </c>
      <c r="F23" s="408">
        <v>7462</v>
      </c>
      <c r="G23" s="403">
        <f t="shared" ref="G23:G24" si="5">IF(C23=0,"",1-(F23/C23))</f>
        <v>-9.0457401724389985E-2</v>
      </c>
      <c r="J23" s="398" t="s">
        <v>56</v>
      </c>
    </row>
    <row r="24" spans="1:13" x14ac:dyDescent="0.2">
      <c r="A24" s="404">
        <v>5100</v>
      </c>
      <c r="B24" s="436" t="s">
        <v>54</v>
      </c>
      <c r="C24" s="406">
        <v>1315</v>
      </c>
      <c r="D24" s="402">
        <v>2000</v>
      </c>
      <c r="E24" s="407">
        <f t="shared" si="4"/>
        <v>-0.52091254752851701</v>
      </c>
      <c r="F24" s="408">
        <v>1025</v>
      </c>
      <c r="G24" s="403">
        <f t="shared" si="5"/>
        <v>0.22053231939163498</v>
      </c>
      <c r="J24" s="398" t="s">
        <v>29</v>
      </c>
    </row>
    <row r="25" spans="1:13" x14ac:dyDescent="0.2">
      <c r="B25" s="398"/>
      <c r="C25" s="437"/>
      <c r="D25" s="434"/>
      <c r="E25" s="368"/>
      <c r="F25" s="433"/>
      <c r="G25" s="368"/>
    </row>
    <row r="26" spans="1:13" x14ac:dyDescent="0.2">
      <c r="A26" s="392">
        <v>6</v>
      </c>
      <c r="B26" s="392" t="s">
        <v>97</v>
      </c>
      <c r="C26" s="393">
        <f>SUM(C28:C30)+SUM(C32:C38)</f>
        <v>61600</v>
      </c>
      <c r="D26" s="394">
        <f>SUM(D28:D30)+SUM(D32:D38)</f>
        <v>54750</v>
      </c>
      <c r="E26" s="395">
        <f>IF(C26=0,"",1-(D26/C26))</f>
        <v>0.11120129870129869</v>
      </c>
      <c r="F26" s="394">
        <f>SUM(F28:F30)+SUM(F32:F38)</f>
        <v>61599</v>
      </c>
      <c r="G26" s="395">
        <f>IF(C26=0,"",1-(F26/C26))</f>
        <v>1.6233766233719749E-5</v>
      </c>
      <c r="H26" s="419">
        <f>C26/$C$40</f>
        <v>6.7583134935872827E-2</v>
      </c>
      <c r="I26" s="420">
        <v>0.12</v>
      </c>
      <c r="J26" s="434" t="s">
        <v>113</v>
      </c>
    </row>
    <row r="27" spans="1:13" s="432" customFormat="1" x14ac:dyDescent="0.2">
      <c r="A27" s="438">
        <v>61</v>
      </c>
      <c r="B27" s="439" t="s">
        <v>42</v>
      </c>
      <c r="C27" s="440">
        <f>SUM(C28:C30)</f>
        <v>49500</v>
      </c>
      <c r="D27" s="441">
        <f>SUM(D28:D30)</f>
        <v>42500</v>
      </c>
      <c r="E27" s="442">
        <f>IF(C27=0,"",1-(D27/C27))</f>
        <v>0.14141414141414144</v>
      </c>
      <c r="F27" s="441">
        <f>SUM(F28:F30)</f>
        <v>51600</v>
      </c>
      <c r="G27" s="442">
        <f>IF(C27=0,"",1-(F27/C27))</f>
        <v>-4.2424242424242475E-2</v>
      </c>
      <c r="H27" s="423">
        <f>C27/$C$40</f>
        <v>5.4307876287754943E-2</v>
      </c>
      <c r="I27" s="397"/>
      <c r="J27" s="443" t="s">
        <v>112</v>
      </c>
    </row>
    <row r="28" spans="1:13" s="432" customFormat="1" x14ac:dyDescent="0.2">
      <c r="A28" s="399">
        <v>6100</v>
      </c>
      <c r="B28" s="400" t="s">
        <v>12</v>
      </c>
      <c r="C28" s="444">
        <v>46785</v>
      </c>
      <c r="D28" s="402">
        <v>40000</v>
      </c>
      <c r="E28" s="403">
        <f t="shared" ref="E28:E53" si="6">IF(C28=0,"",1-(D28/C28))</f>
        <v>0.14502511488725023</v>
      </c>
      <c r="F28" s="402">
        <v>48052</v>
      </c>
      <c r="G28" s="403">
        <f>IF(C28=0,"",1-(F28/C28))</f>
        <v>-2.7081329485946437E-2</v>
      </c>
      <c r="H28" s="396"/>
      <c r="I28" s="397"/>
      <c r="J28" s="434"/>
    </row>
    <row r="29" spans="1:13" s="432" customFormat="1" x14ac:dyDescent="0.2">
      <c r="A29" s="404">
        <v>6110</v>
      </c>
      <c r="B29" s="405" t="s">
        <v>43</v>
      </c>
      <c r="C29" s="445">
        <v>2147</v>
      </c>
      <c r="D29" s="402">
        <v>1500</v>
      </c>
      <c r="E29" s="407">
        <f t="shared" si="6"/>
        <v>0.30135072193758738</v>
      </c>
      <c r="F29" s="408">
        <v>2485</v>
      </c>
      <c r="G29" s="403">
        <f t="shared" ref="G29:G30" si="7">IF(C29=0,"",1-(F29/C29))</f>
        <v>-0.15742897065673023</v>
      </c>
      <c r="H29" s="396"/>
      <c r="I29" s="397"/>
      <c r="J29" s="434" t="s">
        <v>14</v>
      </c>
    </row>
    <row r="30" spans="1:13" s="432" customFormat="1" x14ac:dyDescent="0.2">
      <c r="A30" s="404">
        <v>6120</v>
      </c>
      <c r="B30" s="405" t="s">
        <v>11</v>
      </c>
      <c r="C30" s="445">
        <v>568</v>
      </c>
      <c r="D30" s="402">
        <v>1000</v>
      </c>
      <c r="E30" s="407">
        <f t="shared" si="6"/>
        <v>-0.76056338028169024</v>
      </c>
      <c r="F30" s="408">
        <v>1063</v>
      </c>
      <c r="G30" s="403">
        <f t="shared" si="7"/>
        <v>-0.87147887323943651</v>
      </c>
      <c r="H30" s="396"/>
      <c r="I30" s="397"/>
      <c r="J30" s="398" t="s">
        <v>10</v>
      </c>
    </row>
    <row r="31" spans="1:13" s="432" customFormat="1" x14ac:dyDescent="0.2">
      <c r="A31" s="438">
        <v>62</v>
      </c>
      <c r="B31" s="446" t="s">
        <v>23</v>
      </c>
      <c r="C31" s="440">
        <f>SUM(C32:C38)</f>
        <v>12100</v>
      </c>
      <c r="D31" s="441">
        <f>SUM(D32:D38)</f>
        <v>12250</v>
      </c>
      <c r="E31" s="442">
        <f>IF(C31=0,"",1-(D31/C31))</f>
        <v>-1.2396694214876103E-2</v>
      </c>
      <c r="F31" s="441">
        <f>SUM(F32:F38)</f>
        <v>9999</v>
      </c>
      <c r="G31" s="442">
        <f>IF(C31=0,"",1-(F31/C31))</f>
        <v>0.17363636363636359</v>
      </c>
      <c r="H31" s="423">
        <f>C31/$C$40</f>
        <v>1.3275258648117875E-2</v>
      </c>
      <c r="I31" s="397"/>
      <c r="J31" s="443" t="s">
        <v>114</v>
      </c>
    </row>
    <row r="32" spans="1:13" x14ac:dyDescent="0.2">
      <c r="A32" s="399">
        <v>6200</v>
      </c>
      <c r="B32" s="400" t="s">
        <v>51</v>
      </c>
      <c r="C32" s="401">
        <v>1456</v>
      </c>
      <c r="D32" s="402">
        <v>1250</v>
      </c>
      <c r="E32" s="403">
        <f t="shared" si="6"/>
        <v>0.14148351648351654</v>
      </c>
      <c r="F32" s="402">
        <v>1286</v>
      </c>
      <c r="G32" s="403">
        <f>IF(C32=0,"",1-(F32/C32))</f>
        <v>0.11675824175824179</v>
      </c>
      <c r="J32" s="398" t="s">
        <v>52</v>
      </c>
    </row>
    <row r="33" spans="1:17" x14ac:dyDescent="0.2">
      <c r="A33" s="404">
        <v>6210</v>
      </c>
      <c r="B33" s="436" t="s">
        <v>2</v>
      </c>
      <c r="C33" s="447">
        <v>680</v>
      </c>
      <c r="D33" s="402">
        <v>600</v>
      </c>
      <c r="E33" s="407">
        <f t="shared" si="6"/>
        <v>0.11764705882352944</v>
      </c>
      <c r="F33" s="448">
        <v>680</v>
      </c>
      <c r="G33" s="403">
        <f t="shared" ref="G33:G53" si="8">IF(C33=0,"",1-(F33/C33))</f>
        <v>0</v>
      </c>
      <c r="H33" s="417"/>
      <c r="I33" s="449"/>
      <c r="J33" s="424"/>
      <c r="K33" s="429"/>
      <c r="L33" s="429"/>
      <c r="M33" s="429"/>
    </row>
    <row r="34" spans="1:17" x14ac:dyDescent="0.2">
      <c r="A34" s="404">
        <v>6300</v>
      </c>
      <c r="B34" s="405" t="s">
        <v>0</v>
      </c>
      <c r="C34" s="447">
        <v>2658</v>
      </c>
      <c r="D34" s="402">
        <v>2700</v>
      </c>
      <c r="E34" s="407">
        <f t="shared" si="6"/>
        <v>-1.5801354401805856E-2</v>
      </c>
      <c r="F34" s="448">
        <v>2658</v>
      </c>
      <c r="G34" s="403">
        <f t="shared" si="8"/>
        <v>0</v>
      </c>
      <c r="H34" s="417"/>
      <c r="I34" s="449"/>
      <c r="J34" s="424"/>
    </row>
    <row r="35" spans="1:17" x14ac:dyDescent="0.2">
      <c r="A35" s="404">
        <v>6600</v>
      </c>
      <c r="B35" s="405" t="s">
        <v>3</v>
      </c>
      <c r="C35" s="447">
        <v>512</v>
      </c>
      <c r="D35" s="402">
        <v>500</v>
      </c>
      <c r="E35" s="407">
        <f t="shared" si="6"/>
        <v>2.34375E-2</v>
      </c>
      <c r="F35" s="448">
        <v>614</v>
      </c>
      <c r="G35" s="403">
        <f t="shared" si="8"/>
        <v>-0.19921875</v>
      </c>
      <c r="H35" s="417"/>
      <c r="I35" s="449"/>
      <c r="J35" s="424"/>
    </row>
    <row r="36" spans="1:17" s="457" customFormat="1" ht="12.75" customHeight="1" x14ac:dyDescent="0.2">
      <c r="A36" s="450">
        <v>6610</v>
      </c>
      <c r="B36" s="451" t="s">
        <v>26</v>
      </c>
      <c r="C36" s="452">
        <v>4589</v>
      </c>
      <c r="D36" s="402">
        <v>5000</v>
      </c>
      <c r="E36" s="407">
        <f t="shared" si="6"/>
        <v>-8.9561996077576866E-2</v>
      </c>
      <c r="F36" s="448">
        <v>2358</v>
      </c>
      <c r="G36" s="403">
        <f t="shared" si="8"/>
        <v>0.48616256264981472</v>
      </c>
      <c r="H36" s="453"/>
      <c r="I36" s="454"/>
      <c r="J36" s="455" t="s">
        <v>40</v>
      </c>
      <c r="K36" s="456"/>
      <c r="L36" s="456"/>
      <c r="M36" s="456"/>
      <c r="N36" s="429"/>
    </row>
    <row r="37" spans="1:17" x14ac:dyDescent="0.2">
      <c r="A37" s="404">
        <v>6700</v>
      </c>
      <c r="B37" s="405" t="s">
        <v>16</v>
      </c>
      <c r="C37" s="406">
        <v>0</v>
      </c>
      <c r="D37" s="402">
        <v>0</v>
      </c>
      <c r="E37" s="407" t="str">
        <f t="shared" si="6"/>
        <v/>
      </c>
      <c r="F37" s="408">
        <v>0</v>
      </c>
      <c r="G37" s="403" t="str">
        <f t="shared" si="8"/>
        <v/>
      </c>
      <c r="J37" s="398" t="s">
        <v>36</v>
      </c>
      <c r="K37" s="458"/>
      <c r="L37" s="458"/>
      <c r="M37" s="458"/>
      <c r="O37" s="429"/>
      <c r="P37" s="429"/>
      <c r="Q37" s="429"/>
    </row>
    <row r="38" spans="1:17" s="467" customFormat="1" ht="25.5" x14ac:dyDescent="0.2">
      <c r="A38" s="459">
        <v>6800</v>
      </c>
      <c r="B38" s="460" t="s">
        <v>98</v>
      </c>
      <c r="C38" s="461">
        <v>2205</v>
      </c>
      <c r="D38" s="402">
        <v>2200</v>
      </c>
      <c r="E38" s="407">
        <f t="shared" si="6"/>
        <v>2.2675736961451642E-3</v>
      </c>
      <c r="F38" s="462">
        <v>2403</v>
      </c>
      <c r="G38" s="403">
        <f t="shared" si="8"/>
        <v>-8.9795918367346905E-2</v>
      </c>
      <c r="H38" s="463"/>
      <c r="I38" s="464"/>
      <c r="J38" s="465" t="s">
        <v>108</v>
      </c>
      <c r="K38" s="466"/>
      <c r="L38" s="466"/>
      <c r="M38" s="466"/>
    </row>
    <row r="39" spans="1:17" x14ac:dyDescent="0.2">
      <c r="B39" s="468"/>
      <c r="C39" s="437"/>
      <c r="D39" s="469"/>
      <c r="E39" s="470"/>
      <c r="F39" s="433"/>
      <c r="G39" s="470"/>
      <c r="J39" s="428"/>
      <c r="K39" s="456"/>
      <c r="L39" s="456"/>
      <c r="M39" s="456"/>
    </row>
    <row r="40" spans="1:17" s="432" customFormat="1" x14ac:dyDescent="0.2">
      <c r="A40" s="471"/>
      <c r="B40" s="472" t="s">
        <v>53</v>
      </c>
      <c r="C40" s="473">
        <f>C13+C21+C26</f>
        <v>911470</v>
      </c>
      <c r="D40" s="474">
        <f>D13+D21+D26</f>
        <v>890095</v>
      </c>
      <c r="E40" s="475">
        <f t="shared" si="6"/>
        <v>2.3451128396985044E-2</v>
      </c>
      <c r="F40" s="474">
        <f>F13+F21+F26</f>
        <v>965837</v>
      </c>
      <c r="G40" s="475">
        <f>IF(C40=0,"",1-(F40/C40))</f>
        <v>-5.9647602224977225E-2</v>
      </c>
      <c r="H40" s="476"/>
      <c r="I40" s="477"/>
      <c r="J40" s="434"/>
      <c r="K40" s="478"/>
      <c r="L40" s="478"/>
      <c r="M40" s="478"/>
    </row>
    <row r="41" spans="1:17" x14ac:dyDescent="0.2">
      <c r="C41" s="437"/>
      <c r="F41" s="433"/>
      <c r="G41" s="416"/>
      <c r="K41" s="479"/>
      <c r="L41" s="479"/>
      <c r="M41" s="479"/>
    </row>
    <row r="42" spans="1:17" s="487" customFormat="1" ht="25.5" x14ac:dyDescent="0.2">
      <c r="A42" s="480"/>
      <c r="B42" s="472" t="s">
        <v>21</v>
      </c>
      <c r="C42" s="481">
        <f>C5-C40</f>
        <v>35040</v>
      </c>
      <c r="D42" s="482">
        <f>D5-D40</f>
        <v>45905</v>
      </c>
      <c r="E42" s="475">
        <f t="shared" si="6"/>
        <v>-0.310074200913242</v>
      </c>
      <c r="F42" s="483">
        <f>F5-F40</f>
        <v>9915</v>
      </c>
      <c r="G42" s="475">
        <f t="shared" si="8"/>
        <v>0.71703767123287676</v>
      </c>
      <c r="H42" s="463"/>
      <c r="I42" s="464"/>
      <c r="J42" s="484" t="s">
        <v>39</v>
      </c>
      <c r="K42" s="485"/>
      <c r="L42" s="485"/>
      <c r="M42" s="485"/>
      <c r="N42" s="486"/>
      <c r="O42" s="486"/>
      <c r="P42" s="486"/>
    </row>
    <row r="43" spans="1:17" s="432" customFormat="1" x14ac:dyDescent="0.2">
      <c r="A43" s="431"/>
      <c r="B43" s="378"/>
      <c r="C43" s="488"/>
      <c r="D43" s="489"/>
      <c r="E43" s="416"/>
      <c r="F43" s="490"/>
      <c r="G43" s="416"/>
      <c r="H43" s="396"/>
      <c r="I43" s="397"/>
      <c r="J43" s="434"/>
      <c r="K43" s="458"/>
      <c r="L43" s="458"/>
      <c r="M43" s="458"/>
    </row>
    <row r="44" spans="1:17" x14ac:dyDescent="0.2">
      <c r="A44" s="404">
        <v>7000</v>
      </c>
      <c r="B44" s="405" t="s">
        <v>17</v>
      </c>
      <c r="C44" s="406">
        <v>0</v>
      </c>
      <c r="D44" s="408">
        <v>0</v>
      </c>
      <c r="E44" s="407" t="str">
        <f t="shared" si="6"/>
        <v/>
      </c>
      <c r="F44" s="408">
        <v>0</v>
      </c>
      <c r="G44" s="407" t="str">
        <f t="shared" si="8"/>
        <v/>
      </c>
    </row>
    <row r="45" spans="1:17" x14ac:dyDescent="0.2">
      <c r="A45" s="399">
        <v>7100</v>
      </c>
      <c r="B45" s="400" t="s">
        <v>18</v>
      </c>
      <c r="C45" s="401">
        <v>65</v>
      </c>
      <c r="D45" s="402">
        <v>50</v>
      </c>
      <c r="E45" s="407">
        <f t="shared" si="6"/>
        <v>0.23076923076923073</v>
      </c>
      <c r="F45" s="402">
        <v>73</v>
      </c>
      <c r="G45" s="407">
        <f t="shared" si="8"/>
        <v>-0.12307692307692308</v>
      </c>
      <c r="J45" s="398" t="s">
        <v>19</v>
      </c>
    </row>
    <row r="46" spans="1:17" x14ac:dyDescent="0.2">
      <c r="A46" s="404">
        <v>8500</v>
      </c>
      <c r="B46" s="405" t="s">
        <v>100</v>
      </c>
      <c r="C46" s="406">
        <v>0</v>
      </c>
      <c r="D46" s="402">
        <v>0</v>
      </c>
      <c r="E46" s="407" t="str">
        <f t="shared" si="6"/>
        <v/>
      </c>
      <c r="F46" s="408">
        <v>856</v>
      </c>
      <c r="G46" s="407" t="str">
        <f t="shared" si="8"/>
        <v/>
      </c>
      <c r="J46" s="409" t="s">
        <v>110</v>
      </c>
      <c r="K46" s="429"/>
      <c r="L46" s="429"/>
      <c r="M46" s="429"/>
    </row>
    <row r="47" spans="1:17" x14ac:dyDescent="0.2">
      <c r="A47" s="404">
        <v>8510</v>
      </c>
      <c r="B47" s="405" t="s">
        <v>101</v>
      </c>
      <c r="C47" s="406">
        <v>300</v>
      </c>
      <c r="D47" s="402">
        <v>0</v>
      </c>
      <c r="E47" s="407">
        <f t="shared" si="6"/>
        <v>1</v>
      </c>
      <c r="F47" s="408">
        <v>0</v>
      </c>
      <c r="G47" s="407">
        <f t="shared" si="8"/>
        <v>1</v>
      </c>
    </row>
    <row r="48" spans="1:17" x14ac:dyDescent="0.2">
      <c r="B48" s="491"/>
      <c r="C48" s="437"/>
      <c r="D48" s="492"/>
      <c r="E48" s="493"/>
      <c r="F48" s="433"/>
      <c r="G48" s="493"/>
    </row>
    <row r="49" spans="1:10" x14ac:dyDescent="0.2">
      <c r="A49" s="471"/>
      <c r="B49" s="472" t="s">
        <v>20</v>
      </c>
      <c r="C49" s="473">
        <f>C42-C44+C45-C46+C47</f>
        <v>35405</v>
      </c>
      <c r="D49" s="474">
        <f>D42-D44+D45-D46+D47</f>
        <v>45955</v>
      </c>
      <c r="E49" s="475">
        <f t="shared" si="6"/>
        <v>-0.2979805112272278</v>
      </c>
      <c r="F49" s="474">
        <f>F42-F44+F45-F46+F47</f>
        <v>9132</v>
      </c>
      <c r="G49" s="475">
        <f t="shared" si="8"/>
        <v>0.74207032904956927</v>
      </c>
    </row>
    <row r="50" spans="1:10" x14ac:dyDescent="0.2">
      <c r="B50" s="489"/>
      <c r="C50" s="494"/>
      <c r="D50" s="489"/>
      <c r="F50" s="490"/>
      <c r="G50" s="416"/>
    </row>
    <row r="51" spans="1:10" x14ac:dyDescent="0.2">
      <c r="A51" s="404">
        <v>8900</v>
      </c>
      <c r="B51" s="405" t="s">
        <v>102</v>
      </c>
      <c r="C51" s="406">
        <v>1385</v>
      </c>
      <c r="D51" s="408">
        <v>1200</v>
      </c>
      <c r="E51" s="407">
        <f t="shared" si="6"/>
        <v>0.13357400722021662</v>
      </c>
      <c r="F51" s="408">
        <v>1156</v>
      </c>
      <c r="G51" s="407">
        <f t="shared" si="8"/>
        <v>0.16534296028880868</v>
      </c>
    </row>
    <row r="52" spans="1:10" x14ac:dyDescent="0.2">
      <c r="C52" s="437"/>
      <c r="F52" s="433"/>
      <c r="G52" s="416"/>
    </row>
    <row r="53" spans="1:10" s="432" customFormat="1" ht="13.5" thickBot="1" x14ac:dyDescent="0.25">
      <c r="A53" s="495">
        <v>9200</v>
      </c>
      <c r="B53" s="496" t="s">
        <v>111</v>
      </c>
      <c r="C53" s="497">
        <f>C49-C51</f>
        <v>34020</v>
      </c>
      <c r="D53" s="497">
        <f>D49-D51</f>
        <v>44755</v>
      </c>
      <c r="E53" s="498">
        <f t="shared" si="6"/>
        <v>-0.3155496766607877</v>
      </c>
      <c r="F53" s="497">
        <f>F49-F51</f>
        <v>7976</v>
      </c>
      <c r="G53" s="498">
        <f t="shared" si="8"/>
        <v>0.76554967666078777</v>
      </c>
      <c r="H53" s="396"/>
      <c r="I53" s="397"/>
      <c r="J53" s="434" t="s">
        <v>117</v>
      </c>
    </row>
    <row r="54" spans="1:10" s="432" customFormat="1" x14ac:dyDescent="0.2">
      <c r="A54" s="431"/>
      <c r="B54" s="489"/>
      <c r="C54" s="494"/>
      <c r="D54" s="489"/>
      <c r="E54" s="416"/>
      <c r="F54" s="499"/>
      <c r="G54" s="500"/>
      <c r="H54" s="396"/>
      <c r="I54" s="397"/>
      <c r="J54" s="434"/>
    </row>
    <row r="55" spans="1:10" s="429" customFormat="1" x14ac:dyDescent="0.2">
      <c r="C55" s="501"/>
      <c r="D55" s="502"/>
      <c r="E55" s="503"/>
      <c r="F55" s="504"/>
      <c r="G55" s="505"/>
      <c r="H55" s="417"/>
      <c r="I55" s="449"/>
      <c r="J55" s="506" t="s">
        <v>171</v>
      </c>
    </row>
    <row r="56" spans="1:10" s="467" customFormat="1" ht="78" customHeight="1" x14ac:dyDescent="0.2">
      <c r="A56" s="507"/>
      <c r="C56" s="508"/>
      <c r="D56" s="487"/>
      <c r="E56" s="509"/>
      <c r="F56" s="510"/>
      <c r="G56" s="511"/>
      <c r="H56" s="512"/>
      <c r="I56" s="512"/>
      <c r="J56" s="513" t="s">
        <v>172</v>
      </c>
    </row>
    <row r="57" spans="1:10" s="467" customFormat="1" ht="35.1" customHeight="1" x14ac:dyDescent="0.2">
      <c r="A57" s="507"/>
      <c r="C57" s="514"/>
      <c r="D57" s="487"/>
      <c r="E57" s="509"/>
      <c r="F57" s="515"/>
      <c r="G57" s="516"/>
      <c r="H57" s="517"/>
      <c r="I57" s="517"/>
      <c r="J57" s="514" t="s">
        <v>35</v>
      </c>
    </row>
    <row r="58" spans="1:10" s="467" customFormat="1" ht="41.45" customHeight="1" x14ac:dyDescent="0.2">
      <c r="A58" s="507"/>
      <c r="C58" s="518"/>
      <c r="D58" s="487"/>
      <c r="E58" s="509"/>
      <c r="F58" s="519"/>
      <c r="G58" s="520"/>
      <c r="H58" s="521"/>
      <c r="I58" s="521"/>
      <c r="J58" s="522" t="s">
        <v>37</v>
      </c>
    </row>
    <row r="59" spans="1:10" x14ac:dyDescent="0.2">
      <c r="B59" s="523"/>
      <c r="D59" s="524"/>
      <c r="E59" s="525"/>
    </row>
  </sheetData>
  <sheetProtection algorithmName="SHA-512" hashValue="3fndgZxxB0v3/nVoWhBgn92agJ2EBJdahw0gG2I+SzcnMu5UY+/PgZXU3CxaWpZPvJFLTkeRREIQA9TL0vDM3w==" saltValue="2urXYk+xmWRzSQEr70by4g==" spinCount="100000" sheet="1" objects="1" scenarios="1"/>
  <mergeCells count="4">
    <mergeCell ref="C2:D2"/>
    <mergeCell ref="H2:H4"/>
    <mergeCell ref="I2:I4"/>
    <mergeCell ref="A3:B3"/>
  </mergeCells>
  <pageMargins left="0.70866141732283472" right="0.70866141732283472" top="0.59055118110236227" bottom="0.59055118110236227" header="0.31496062992125984" footer="0.31496062992125984"/>
  <pageSetup paperSize="9" fitToHeight="4" orientation="landscape" r:id="rId1"/>
  <ignoredErrors>
    <ignoredError sqref="E5 E13 E21 E26:E27 E31 E40 E42 E49 E53" formula="1"/>
  </ignoredError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8EBCE-5DB1-4FD3-AB28-72501D36C450}">
  <sheetPr>
    <tabColor theme="4"/>
  </sheetPr>
  <dimension ref="A1:L88"/>
  <sheetViews>
    <sheetView showGridLines="0" topLeftCell="A4" zoomScale="85" zoomScaleNormal="85" workbookViewId="0">
      <selection activeCell="C18" sqref="C18"/>
    </sheetView>
  </sheetViews>
  <sheetFormatPr baseColWidth="10" defaultColWidth="11" defaultRowHeight="14.25" x14ac:dyDescent="0.2"/>
  <cols>
    <col min="1" max="1" width="8" style="165" customWidth="1"/>
    <col min="2" max="2" width="47" style="165" customWidth="1"/>
    <col min="3" max="4" width="12.625" style="165" bestFit="1" customWidth="1"/>
    <col min="5" max="5" width="11.25" style="165" customWidth="1"/>
    <col min="6" max="6" width="18.875" style="165" customWidth="1"/>
    <col min="7" max="7" width="11.875" style="165" customWidth="1"/>
    <col min="8" max="8" width="48" style="165" customWidth="1"/>
    <col min="9" max="16384" width="11" style="165"/>
  </cols>
  <sheetData>
    <row r="1" spans="1:12" ht="18" x14ac:dyDescent="0.25">
      <c r="A1" s="162" t="s">
        <v>164</v>
      </c>
      <c r="B1" s="163"/>
      <c r="C1" s="163"/>
      <c r="D1" s="163"/>
      <c r="E1" s="163"/>
      <c r="F1" s="164"/>
      <c r="H1" s="166" t="s">
        <v>129</v>
      </c>
    </row>
    <row r="2" spans="1:12" ht="18" x14ac:dyDescent="0.25">
      <c r="A2" s="167"/>
      <c r="B2" s="168"/>
      <c r="C2" s="168"/>
      <c r="D2" s="168"/>
      <c r="E2" s="168"/>
      <c r="F2" s="168"/>
    </row>
    <row r="3" spans="1:12" ht="15" x14ac:dyDescent="0.25">
      <c r="A3" s="169" t="s">
        <v>130</v>
      </c>
      <c r="B3" s="170"/>
      <c r="C3" s="170"/>
      <c r="D3" s="170"/>
      <c r="E3" s="170"/>
      <c r="F3" s="171" t="s">
        <v>131</v>
      </c>
      <c r="H3" s="166" t="s">
        <v>132</v>
      </c>
      <c r="I3" s="166">
        <v>2025</v>
      </c>
      <c r="J3" s="166">
        <v>2024</v>
      </c>
    </row>
    <row r="4" spans="1:12" ht="15" x14ac:dyDescent="0.25">
      <c r="A4" s="172" t="s">
        <v>133</v>
      </c>
      <c r="B4" s="173"/>
      <c r="C4" s="173"/>
      <c r="D4" s="173"/>
      <c r="E4" s="173"/>
      <c r="F4" s="174">
        <v>2025</v>
      </c>
      <c r="G4" s="175"/>
      <c r="H4" s="165" t="s">
        <v>5</v>
      </c>
      <c r="I4" s="176">
        <v>370125</v>
      </c>
      <c r="J4" s="176">
        <v>299600</v>
      </c>
    </row>
    <row r="5" spans="1:12" x14ac:dyDescent="0.2">
      <c r="H5" s="165" t="s">
        <v>6</v>
      </c>
      <c r="I5" s="176">
        <v>0</v>
      </c>
      <c r="J5" s="176">
        <v>0</v>
      </c>
    </row>
    <row r="6" spans="1:12" ht="15" x14ac:dyDescent="0.25">
      <c r="A6" s="177"/>
      <c r="B6" s="178"/>
      <c r="C6" s="179" t="s">
        <v>134</v>
      </c>
      <c r="D6" s="179" t="s">
        <v>135</v>
      </c>
      <c r="F6" s="180" t="s">
        <v>136</v>
      </c>
      <c r="H6" s="165" t="s">
        <v>8</v>
      </c>
      <c r="I6" s="176">
        <v>0</v>
      </c>
      <c r="J6" s="176">
        <v>0</v>
      </c>
    </row>
    <row r="7" spans="1:12" ht="15" x14ac:dyDescent="0.25">
      <c r="A7" s="181"/>
      <c r="B7" s="182"/>
      <c r="C7" s="183"/>
      <c r="D7" s="183"/>
      <c r="E7" s="184"/>
      <c r="F7" s="183"/>
      <c r="H7" s="165" t="s">
        <v>7</v>
      </c>
      <c r="I7" s="176">
        <v>574985</v>
      </c>
      <c r="J7" s="176">
        <v>674152</v>
      </c>
    </row>
    <row r="8" spans="1:12" s="187" customFormat="1" ht="15" x14ac:dyDescent="0.25">
      <c r="A8" s="573" t="s">
        <v>138</v>
      </c>
      <c r="B8" s="574"/>
      <c r="C8" s="157">
        <v>12</v>
      </c>
      <c r="D8" s="157">
        <v>24</v>
      </c>
      <c r="E8" s="184"/>
      <c r="F8" s="186">
        <f>C8+D8</f>
        <v>36</v>
      </c>
      <c r="H8" s="165" t="s">
        <v>41</v>
      </c>
      <c r="I8" s="176">
        <v>0</v>
      </c>
      <c r="J8" s="176">
        <v>0</v>
      </c>
      <c r="L8" s="189"/>
    </row>
    <row r="9" spans="1:12" ht="15" x14ac:dyDescent="0.25">
      <c r="A9" s="573" t="s">
        <v>139</v>
      </c>
      <c r="B9" s="574"/>
      <c r="C9" s="157">
        <v>12</v>
      </c>
      <c r="D9" s="157">
        <v>24</v>
      </c>
      <c r="E9" s="184"/>
      <c r="F9" s="186">
        <f t="shared" ref="F9:F10" si="0">C9+D9</f>
        <v>36</v>
      </c>
      <c r="H9" s="165" t="s">
        <v>137</v>
      </c>
      <c r="I9" s="185">
        <v>1400</v>
      </c>
      <c r="J9" s="185">
        <v>2000</v>
      </c>
      <c r="L9" s="189"/>
    </row>
    <row r="10" spans="1:12" ht="15" x14ac:dyDescent="0.25">
      <c r="A10" s="573" t="s">
        <v>140</v>
      </c>
      <c r="B10" s="574"/>
      <c r="C10" s="157">
        <v>8.6</v>
      </c>
      <c r="D10" s="157">
        <v>21.6</v>
      </c>
      <c r="E10" s="184"/>
      <c r="F10" s="186">
        <f t="shared" si="0"/>
        <v>30.200000000000003</v>
      </c>
      <c r="H10" s="166" t="s">
        <v>157</v>
      </c>
      <c r="I10" s="188">
        <f>SUM(I4:I9)</f>
        <v>946510</v>
      </c>
      <c r="J10" s="188">
        <f>SUM(J4:J9)</f>
        <v>975752</v>
      </c>
      <c r="L10" s="189"/>
    </row>
    <row r="11" spans="1:12" ht="15" x14ac:dyDescent="0.25">
      <c r="A11" s="573" t="s">
        <v>142</v>
      </c>
      <c r="B11" s="574"/>
      <c r="C11" s="191">
        <f>C10/C9</f>
        <v>0.71666666666666667</v>
      </c>
      <c r="D11" s="191">
        <f>D10/D9</f>
        <v>0.9</v>
      </c>
      <c r="E11" s="192"/>
      <c r="F11" s="193">
        <f>F10/F9</f>
        <v>0.83888888888888902</v>
      </c>
      <c r="G11" s="175"/>
      <c r="I11" s="190"/>
      <c r="J11" s="190"/>
      <c r="L11" s="189"/>
    </row>
    <row r="12" spans="1:12" ht="19.5" customHeight="1" x14ac:dyDescent="0.25">
      <c r="A12" s="194"/>
      <c r="B12" s="195"/>
      <c r="C12" s="196"/>
      <c r="D12" s="196"/>
      <c r="E12" s="197"/>
      <c r="F12" s="196"/>
      <c r="G12" s="175"/>
      <c r="H12" s="166" t="s">
        <v>141</v>
      </c>
      <c r="I12" s="190"/>
      <c r="J12" s="190"/>
      <c r="L12" s="189"/>
    </row>
    <row r="13" spans="1:12" ht="15" x14ac:dyDescent="0.25">
      <c r="A13" s="575" t="s">
        <v>143</v>
      </c>
      <c r="B13" s="576"/>
      <c r="C13" s="158">
        <v>5.4</v>
      </c>
      <c r="D13" s="158">
        <v>8.1</v>
      </c>
      <c r="E13" s="198"/>
      <c r="F13" s="199">
        <f>SUM(C13:D13)</f>
        <v>13.5</v>
      </c>
      <c r="H13" s="165" t="s">
        <v>44</v>
      </c>
      <c r="I13" s="225">
        <v>624800</v>
      </c>
      <c r="J13" s="225">
        <v>679885</v>
      </c>
    </row>
    <row r="14" spans="1:12" ht="15" customHeight="1" x14ac:dyDescent="0.25">
      <c r="A14" s="200"/>
      <c r="B14" s="200"/>
      <c r="C14" s="198"/>
      <c r="D14" s="198"/>
      <c r="E14" s="198"/>
      <c r="F14" s="198"/>
      <c r="H14" s="165" t="s">
        <v>45</v>
      </c>
      <c r="I14" s="225">
        <v>25678</v>
      </c>
      <c r="J14" s="225">
        <v>28560</v>
      </c>
    </row>
    <row r="15" spans="1:12" ht="15" customHeight="1" x14ac:dyDescent="0.25">
      <c r="B15" s="201"/>
      <c r="C15" s="166" t="s">
        <v>134</v>
      </c>
      <c r="D15" s="166" t="s">
        <v>135</v>
      </c>
      <c r="E15" s="202" t="s">
        <v>144</v>
      </c>
      <c r="H15" s="165" t="s">
        <v>46</v>
      </c>
      <c r="I15" s="225">
        <v>67489</v>
      </c>
      <c r="J15" s="225">
        <v>74561</v>
      </c>
    </row>
    <row r="16" spans="1:12" ht="15" customHeight="1" x14ac:dyDescent="0.2">
      <c r="A16" s="570" t="s">
        <v>158</v>
      </c>
      <c r="B16" s="165" t="s">
        <v>5</v>
      </c>
      <c r="C16" s="228">
        <v>160500</v>
      </c>
      <c r="D16" s="228">
        <v>209625</v>
      </c>
      <c r="E16" s="229"/>
      <c r="F16" s="230">
        <f>SUM(C16:E16)</f>
        <v>370125</v>
      </c>
      <c r="H16" s="165" t="s">
        <v>24</v>
      </c>
      <c r="I16" s="225">
        <v>0</v>
      </c>
      <c r="J16" s="225">
        <v>0</v>
      </c>
    </row>
    <row r="17" spans="1:10" ht="15" customHeight="1" x14ac:dyDescent="0.2">
      <c r="A17" s="571"/>
      <c r="B17" s="165" t="s">
        <v>6</v>
      </c>
      <c r="C17" s="228">
        <v>0</v>
      </c>
      <c r="D17" s="228">
        <v>0</v>
      </c>
      <c r="E17" s="229"/>
      <c r="F17" s="230">
        <f>SUM(C17:E17)</f>
        <v>0</v>
      </c>
      <c r="H17" s="165" t="s">
        <v>32</v>
      </c>
      <c r="I17" s="225">
        <v>25000</v>
      </c>
      <c r="J17" s="225">
        <v>14000</v>
      </c>
    </row>
    <row r="18" spans="1:10" ht="15" customHeight="1" x14ac:dyDescent="0.2">
      <c r="A18" s="571"/>
      <c r="B18" s="165" t="s">
        <v>8</v>
      </c>
      <c r="C18" s="228">
        <v>0</v>
      </c>
      <c r="D18" s="228">
        <v>0</v>
      </c>
      <c r="E18" s="229"/>
      <c r="F18" s="230">
        <f>SUM(C18:E18)</f>
        <v>0</v>
      </c>
      <c r="H18" s="165" t="s">
        <v>48</v>
      </c>
      <c r="I18" s="225">
        <v>0</v>
      </c>
      <c r="J18" s="225">
        <v>0</v>
      </c>
    </row>
    <row r="19" spans="1:10" ht="15" customHeight="1" x14ac:dyDescent="0.2">
      <c r="A19" s="571"/>
      <c r="B19" s="165" t="s">
        <v>7</v>
      </c>
      <c r="C19" s="228">
        <v>256012</v>
      </c>
      <c r="D19" s="228">
        <v>318973</v>
      </c>
      <c r="E19" s="229"/>
      <c r="F19" s="230">
        <f>SUM(C19:E19)</f>
        <v>574985</v>
      </c>
      <c r="H19" s="165" t="s">
        <v>13</v>
      </c>
      <c r="I19" s="225">
        <v>98745</v>
      </c>
      <c r="J19" s="225">
        <v>98745</v>
      </c>
    </row>
    <row r="20" spans="1:10" ht="15" customHeight="1" x14ac:dyDescent="0.2">
      <c r="A20" s="571"/>
      <c r="B20" s="165" t="s">
        <v>41</v>
      </c>
      <c r="C20" s="228">
        <v>0</v>
      </c>
      <c r="D20" s="228">
        <v>0</v>
      </c>
      <c r="E20" s="229"/>
      <c r="F20" s="230">
        <f t="shared" ref="F20:F21" si="1">SUM(C20:E20)</f>
        <v>0</v>
      </c>
      <c r="H20" s="165" t="s">
        <v>55</v>
      </c>
      <c r="I20" s="225">
        <v>6843</v>
      </c>
      <c r="J20" s="225">
        <v>7462</v>
      </c>
    </row>
    <row r="21" spans="1:10" ht="15" customHeight="1" thickBot="1" x14ac:dyDescent="0.25">
      <c r="A21" s="571"/>
      <c r="B21" s="165" t="s">
        <v>137</v>
      </c>
      <c r="C21" s="228">
        <v>0</v>
      </c>
      <c r="D21" s="228">
        <v>0</v>
      </c>
      <c r="E21" s="229">
        <v>1400</v>
      </c>
      <c r="F21" s="230">
        <f t="shared" si="1"/>
        <v>1400</v>
      </c>
      <c r="G21" s="175"/>
      <c r="H21" s="165" t="s">
        <v>54</v>
      </c>
      <c r="I21" s="225">
        <v>1315</v>
      </c>
      <c r="J21" s="225">
        <v>1025</v>
      </c>
    </row>
    <row r="22" spans="1:10" ht="15" customHeight="1" thickBot="1" x14ac:dyDescent="0.25">
      <c r="A22" s="571"/>
      <c r="B22" s="204" t="s">
        <v>146</v>
      </c>
      <c r="C22" s="231">
        <f>-($E$22/$F$13)*C$13</f>
        <v>560.00000000000011</v>
      </c>
      <c r="D22" s="231">
        <f>-($E$22/$F$13)*D$13</f>
        <v>840</v>
      </c>
      <c r="E22" s="231">
        <f>-SUM(E16:E21)</f>
        <v>-1400</v>
      </c>
      <c r="F22" s="232"/>
      <c r="G22" s="175"/>
      <c r="H22" s="165" t="s">
        <v>12</v>
      </c>
      <c r="I22" s="225">
        <v>46785</v>
      </c>
      <c r="J22" s="225">
        <v>48052</v>
      </c>
    </row>
    <row r="23" spans="1:10" ht="15" customHeight="1" thickBot="1" x14ac:dyDescent="0.3">
      <c r="A23" s="572"/>
      <c r="B23" s="223" t="s">
        <v>147</v>
      </c>
      <c r="C23" s="233">
        <f>SUM(C16:C22)</f>
        <v>417072</v>
      </c>
      <c r="D23" s="233">
        <f>SUM(D16:D22)</f>
        <v>529438</v>
      </c>
      <c r="E23" s="233">
        <f>SUM(E16:E22)</f>
        <v>0</v>
      </c>
      <c r="F23" s="234">
        <f>SUM(F16:F21)</f>
        <v>946510</v>
      </c>
      <c r="H23" s="165" t="s">
        <v>43</v>
      </c>
      <c r="I23" s="225">
        <v>2147</v>
      </c>
      <c r="J23" s="225">
        <v>2485</v>
      </c>
    </row>
    <row r="24" spans="1:10" ht="15" customHeight="1" x14ac:dyDescent="0.2">
      <c r="C24" s="235"/>
      <c r="D24" s="235"/>
      <c r="E24" s="235"/>
      <c r="F24" s="235"/>
      <c r="G24" s="175"/>
      <c r="H24" s="165" t="s">
        <v>11</v>
      </c>
      <c r="I24" s="225">
        <v>568</v>
      </c>
      <c r="J24" s="225">
        <v>1063</v>
      </c>
    </row>
    <row r="25" spans="1:10" ht="15" customHeight="1" x14ac:dyDescent="0.2">
      <c r="A25" s="570" t="s">
        <v>159</v>
      </c>
      <c r="B25" s="203" t="s">
        <v>15</v>
      </c>
      <c r="C25" s="229">
        <v>-387410</v>
      </c>
      <c r="D25" s="229">
        <v>-355557</v>
      </c>
      <c r="E25" s="229"/>
      <c r="F25" s="236">
        <f>SUM(C25:E25)</f>
        <v>-742967</v>
      </c>
      <c r="G25" s="175"/>
      <c r="H25" s="165" t="s">
        <v>51</v>
      </c>
      <c r="I25" s="225">
        <v>1456</v>
      </c>
      <c r="J25" s="225">
        <v>1286</v>
      </c>
    </row>
    <row r="26" spans="1:10" ht="15" customHeight="1" x14ac:dyDescent="0.2">
      <c r="A26" s="571"/>
      <c r="B26" s="203" t="s">
        <v>22</v>
      </c>
      <c r="C26" s="229">
        <v>-45386</v>
      </c>
      <c r="D26" s="229">
        <v>-60202</v>
      </c>
      <c r="E26" s="229">
        <v>-1315</v>
      </c>
      <c r="F26" s="236">
        <f>SUM(C26:E26)</f>
        <v>-106903</v>
      </c>
      <c r="H26" s="165" t="s">
        <v>2</v>
      </c>
      <c r="I26" s="225">
        <v>680</v>
      </c>
      <c r="J26" s="225">
        <v>680</v>
      </c>
    </row>
    <row r="27" spans="1:10" ht="15" customHeight="1" x14ac:dyDescent="0.2">
      <c r="A27" s="571"/>
      <c r="B27" s="203" t="s">
        <v>42</v>
      </c>
      <c r="C27" s="229">
        <v>-15689</v>
      </c>
      <c r="D27" s="229">
        <v>-33811</v>
      </c>
      <c r="E27" s="229"/>
      <c r="F27" s="236">
        <f t="shared" ref="F27:F36" si="2">SUM(C27:E27)</f>
        <v>-49500</v>
      </c>
      <c r="H27" s="165" t="s">
        <v>0</v>
      </c>
      <c r="I27" s="225">
        <v>2658</v>
      </c>
      <c r="J27" s="225">
        <v>2658</v>
      </c>
    </row>
    <row r="28" spans="1:10" ht="15" customHeight="1" thickBot="1" x14ac:dyDescent="0.25">
      <c r="A28" s="571"/>
      <c r="B28" s="219" t="s">
        <v>23</v>
      </c>
      <c r="C28" s="237">
        <v>-1120</v>
      </c>
      <c r="D28" s="237">
        <v>-1085</v>
      </c>
      <c r="E28" s="237">
        <v>-9895</v>
      </c>
      <c r="F28" s="238">
        <f>SUM(C28:E28)</f>
        <v>-12100</v>
      </c>
      <c r="H28" s="165" t="s">
        <v>3</v>
      </c>
      <c r="I28" s="225">
        <v>512</v>
      </c>
      <c r="J28" s="225">
        <v>614</v>
      </c>
    </row>
    <row r="29" spans="1:10" ht="15" customHeight="1" thickBot="1" x14ac:dyDescent="0.25">
      <c r="A29" s="571"/>
      <c r="B29" s="207" t="s">
        <v>146</v>
      </c>
      <c r="C29" s="231">
        <f>-($E$37/$F$13)*C$13</f>
        <v>-528</v>
      </c>
      <c r="D29" s="231">
        <f>-($E$37/$F$13)*D$13</f>
        <v>-791.99999999999989</v>
      </c>
      <c r="E29" s="231">
        <f>-SUM(E25:E28)</f>
        <v>11210</v>
      </c>
      <c r="F29" s="239"/>
      <c r="H29" s="165" t="s">
        <v>26</v>
      </c>
      <c r="I29" s="225">
        <v>4589</v>
      </c>
      <c r="J29" s="225">
        <v>2358</v>
      </c>
    </row>
    <row r="30" spans="1:10" ht="15" customHeight="1" thickBot="1" x14ac:dyDescent="0.3">
      <c r="A30" s="572"/>
      <c r="B30" s="223" t="s">
        <v>53</v>
      </c>
      <c r="C30" s="240">
        <f>SUM(C25:C28)</f>
        <v>-449605</v>
      </c>
      <c r="D30" s="240">
        <f>SUM(D25:D28)</f>
        <v>-450655</v>
      </c>
      <c r="E30" s="240">
        <f>SUM(E25:E29)</f>
        <v>0</v>
      </c>
      <c r="F30" s="241">
        <f>SUM(F25:F28)</f>
        <v>-911470</v>
      </c>
      <c r="H30" s="165" t="s">
        <v>16</v>
      </c>
      <c r="I30" s="225">
        <v>0</v>
      </c>
      <c r="J30" s="225">
        <v>0</v>
      </c>
    </row>
    <row r="31" spans="1:10" ht="15" customHeight="1" x14ac:dyDescent="0.25">
      <c r="A31" s="222"/>
      <c r="B31" s="224"/>
      <c r="C31" s="242"/>
      <c r="D31" s="242"/>
      <c r="E31" s="242"/>
      <c r="F31" s="243"/>
      <c r="H31" s="165" t="s">
        <v>98</v>
      </c>
      <c r="I31" s="225">
        <v>2205</v>
      </c>
      <c r="J31" s="225">
        <v>2403</v>
      </c>
    </row>
    <row r="32" spans="1:10" ht="15" customHeight="1" x14ac:dyDescent="0.25">
      <c r="A32" s="220"/>
      <c r="B32" s="203" t="s">
        <v>17</v>
      </c>
      <c r="C32" s="229">
        <v>0</v>
      </c>
      <c r="D32" s="229">
        <v>0</v>
      </c>
      <c r="E32" s="229"/>
      <c r="F32" s="236">
        <f t="shared" si="2"/>
        <v>0</v>
      </c>
      <c r="H32" s="166" t="s">
        <v>145</v>
      </c>
      <c r="I32" s="226">
        <f>SUM(I13:I31)</f>
        <v>911470</v>
      </c>
      <c r="J32" s="226">
        <f>SUM(J13:J31)</f>
        <v>965837</v>
      </c>
    </row>
    <row r="33" spans="1:10" ht="15" customHeight="1" x14ac:dyDescent="0.2">
      <c r="A33" s="220"/>
      <c r="B33" s="203" t="s">
        <v>18</v>
      </c>
      <c r="C33" s="229">
        <v>0</v>
      </c>
      <c r="D33" s="229">
        <v>0</v>
      </c>
      <c r="E33" s="229">
        <v>65</v>
      </c>
      <c r="F33" s="236">
        <f t="shared" si="2"/>
        <v>65</v>
      </c>
      <c r="H33" s="165" t="s">
        <v>17</v>
      </c>
      <c r="I33" s="225">
        <v>0</v>
      </c>
      <c r="J33" s="225">
        <v>0</v>
      </c>
    </row>
    <row r="34" spans="1:10" ht="15" customHeight="1" x14ac:dyDescent="0.2">
      <c r="A34" s="220"/>
      <c r="B34" s="203" t="s">
        <v>100</v>
      </c>
      <c r="C34" s="229">
        <v>0</v>
      </c>
      <c r="D34" s="229">
        <v>0</v>
      </c>
      <c r="E34" s="229"/>
      <c r="F34" s="236">
        <f t="shared" si="2"/>
        <v>0</v>
      </c>
      <c r="H34" s="165" t="s">
        <v>18</v>
      </c>
      <c r="I34" s="225">
        <v>65</v>
      </c>
      <c r="J34" s="225">
        <v>73</v>
      </c>
    </row>
    <row r="35" spans="1:10" ht="15" customHeight="1" x14ac:dyDescent="0.2">
      <c r="A35" s="220"/>
      <c r="B35" s="205" t="s">
        <v>101</v>
      </c>
      <c r="C35" s="229">
        <v>100</v>
      </c>
      <c r="D35" s="229">
        <v>200</v>
      </c>
      <c r="E35" s="229">
        <v>0</v>
      </c>
      <c r="F35" s="236">
        <f t="shared" si="2"/>
        <v>300</v>
      </c>
      <c r="H35" s="165" t="s">
        <v>100</v>
      </c>
      <c r="I35" s="225">
        <v>0</v>
      </c>
      <c r="J35" s="225">
        <v>856</v>
      </c>
    </row>
    <row r="36" spans="1:10" ht="15" customHeight="1" thickBot="1" x14ac:dyDescent="0.25">
      <c r="A36" s="220"/>
      <c r="B36" s="206" t="s">
        <v>102</v>
      </c>
      <c r="C36" s="244">
        <v>0</v>
      </c>
      <c r="D36" s="245">
        <v>0</v>
      </c>
      <c r="E36" s="246">
        <v>-1385</v>
      </c>
      <c r="F36" s="236">
        <f t="shared" si="2"/>
        <v>-1385</v>
      </c>
      <c r="H36" s="165" t="s">
        <v>101</v>
      </c>
      <c r="I36" s="225">
        <v>300</v>
      </c>
      <c r="J36" s="225">
        <v>0</v>
      </c>
    </row>
    <row r="37" spans="1:10" ht="15" customHeight="1" thickBot="1" x14ac:dyDescent="0.25">
      <c r="A37" s="221"/>
      <c r="B37" s="207" t="s">
        <v>146</v>
      </c>
      <c r="C37" s="231">
        <f>-($E$37/$F$13)*C$13</f>
        <v>-528</v>
      </c>
      <c r="D37" s="231">
        <f>-($E$37/$F$13)*D$13</f>
        <v>-791.99999999999989</v>
      </c>
      <c r="E37" s="231">
        <f>-SUM(E32:E36)</f>
        <v>1320</v>
      </c>
      <c r="F37" s="239"/>
      <c r="H37" s="165" t="s">
        <v>102</v>
      </c>
      <c r="I37" s="225">
        <v>1385</v>
      </c>
      <c r="J37" s="225">
        <v>1156</v>
      </c>
    </row>
    <row r="38" spans="1:10" ht="15" customHeight="1" thickBot="1" x14ac:dyDescent="0.3">
      <c r="A38" s="209"/>
      <c r="B38" s="208" t="s">
        <v>160</v>
      </c>
      <c r="C38" s="247">
        <f>SUM(C32:C37)</f>
        <v>-428</v>
      </c>
      <c r="D38" s="247">
        <f>SUM(D32:D37)</f>
        <v>-591.99999999999989</v>
      </c>
      <c r="E38" s="247">
        <f>SUM(E32:E37)</f>
        <v>0</v>
      </c>
      <c r="F38" s="248">
        <f>SUM(F32:F36)</f>
        <v>-1020</v>
      </c>
      <c r="H38" s="218" t="s">
        <v>111</v>
      </c>
      <c r="I38" s="227">
        <f>I10-I32-I33+I34-I35+I36-I37</f>
        <v>34020</v>
      </c>
      <c r="J38" s="227">
        <f>J10-J32-J33+J34-J35+J36-J37</f>
        <v>7976</v>
      </c>
    </row>
    <row r="39" spans="1:10" ht="15.75" thickTop="1" x14ac:dyDescent="0.25">
      <c r="B39" s="210"/>
      <c r="C39" s="249"/>
      <c r="D39" s="249"/>
      <c r="E39" s="249"/>
      <c r="F39" s="249"/>
      <c r="H39" s="166"/>
      <c r="I39" s="190"/>
      <c r="J39" s="190"/>
    </row>
    <row r="40" spans="1:10" ht="15" x14ac:dyDescent="0.25">
      <c r="A40" s="211" t="s">
        <v>111</v>
      </c>
      <c r="B40" s="212"/>
      <c r="C40" s="250">
        <f>C23+C30+C38</f>
        <v>-32961</v>
      </c>
      <c r="D40" s="250">
        <f>D23+D30+D38</f>
        <v>78191</v>
      </c>
      <c r="E40" s="250"/>
      <c r="F40" s="250">
        <f>F23+F30+F38</f>
        <v>34020</v>
      </c>
      <c r="H40" s="166"/>
      <c r="I40" s="190"/>
      <c r="J40" s="190"/>
    </row>
    <row r="41" spans="1:10" ht="18" x14ac:dyDescent="0.25">
      <c r="A41" s="259"/>
      <c r="G41" s="251"/>
      <c r="H41" s="252"/>
      <c r="I41" s="253"/>
      <c r="J41" s="253"/>
    </row>
    <row r="42" spans="1:10" x14ac:dyDescent="0.2">
      <c r="G42" s="252"/>
      <c r="H42" s="252"/>
      <c r="I42" s="253"/>
      <c r="J42" s="253"/>
    </row>
    <row r="43" spans="1:10" ht="18" x14ac:dyDescent="0.25">
      <c r="A43" s="213" t="s">
        <v>128</v>
      </c>
      <c r="B43" s="214"/>
      <c r="C43" s="214"/>
      <c r="D43" s="214"/>
      <c r="E43" s="214"/>
      <c r="F43" s="214"/>
      <c r="G43" s="254"/>
      <c r="H43" s="252"/>
      <c r="I43" s="253"/>
      <c r="J43" s="253"/>
    </row>
    <row r="44" spans="1:10" ht="15" x14ac:dyDescent="0.25">
      <c r="A44" s="215"/>
      <c r="G44" s="252"/>
      <c r="H44" s="252"/>
      <c r="I44" s="253"/>
      <c r="J44" s="253"/>
    </row>
    <row r="45" spans="1:10" ht="14.25" customHeight="1" x14ac:dyDescent="0.25">
      <c r="A45" s="216" t="s">
        <v>118</v>
      </c>
      <c r="B45" s="216"/>
      <c r="C45" s="216"/>
      <c r="D45" s="216"/>
      <c r="E45" s="216"/>
      <c r="F45" s="216"/>
      <c r="G45" s="255"/>
      <c r="H45" s="252"/>
      <c r="I45" s="253"/>
      <c r="J45" s="253"/>
    </row>
    <row r="46" spans="1:10" s="267" customFormat="1" ht="125.25" customHeight="1" x14ac:dyDescent="0.2">
      <c r="A46" s="557" t="s">
        <v>162</v>
      </c>
      <c r="B46" s="557"/>
      <c r="C46" s="557"/>
      <c r="D46" s="557"/>
      <c r="E46" s="557"/>
      <c r="F46" s="557"/>
      <c r="G46" s="264"/>
      <c r="H46" s="265"/>
      <c r="I46" s="266"/>
      <c r="J46" s="266"/>
    </row>
    <row r="47" spans="1:10" ht="15" x14ac:dyDescent="0.25">
      <c r="A47" s="556"/>
      <c r="B47" s="556"/>
      <c r="C47" s="556"/>
      <c r="D47" s="556"/>
      <c r="E47" s="556"/>
      <c r="F47" s="556"/>
      <c r="G47" s="255"/>
      <c r="H47" s="256"/>
      <c r="I47" s="257"/>
      <c r="J47" s="257"/>
    </row>
    <row r="48" spans="1:10" ht="15.75" customHeight="1" x14ac:dyDescent="0.25">
      <c r="G48" s="252"/>
      <c r="H48" s="256"/>
      <c r="I48" s="257"/>
      <c r="J48" s="257"/>
    </row>
    <row r="49" spans="7:10" ht="34.5" customHeight="1" x14ac:dyDescent="0.2">
      <c r="G49" s="252"/>
      <c r="H49" s="252"/>
      <c r="I49" s="252"/>
      <c r="J49" s="252"/>
    </row>
    <row r="50" spans="7:10" x14ac:dyDescent="0.2">
      <c r="G50" s="252"/>
      <c r="H50" s="252"/>
      <c r="I50" s="252"/>
      <c r="J50" s="252"/>
    </row>
    <row r="51" spans="7:10" x14ac:dyDescent="0.2">
      <c r="G51" s="255"/>
      <c r="H51" s="258"/>
      <c r="I51" s="252"/>
      <c r="J51" s="252"/>
    </row>
    <row r="52" spans="7:10" x14ac:dyDescent="0.2">
      <c r="G52" s="252"/>
      <c r="H52" s="252"/>
      <c r="I52" s="252"/>
      <c r="J52" s="252"/>
    </row>
    <row r="53" spans="7:10" x14ac:dyDescent="0.2">
      <c r="G53" s="252"/>
      <c r="H53" s="252"/>
      <c r="I53" s="252"/>
      <c r="J53" s="252"/>
    </row>
    <row r="54" spans="7:10" x14ac:dyDescent="0.2">
      <c r="G54" s="252"/>
      <c r="H54" s="252"/>
      <c r="I54" s="252"/>
      <c r="J54" s="252"/>
    </row>
    <row r="55" spans="7:10" x14ac:dyDescent="0.2">
      <c r="G55" s="252"/>
      <c r="H55" s="252"/>
      <c r="I55" s="252"/>
      <c r="J55" s="252"/>
    </row>
    <row r="56" spans="7:10" x14ac:dyDescent="0.2">
      <c r="G56" s="252"/>
      <c r="H56" s="252"/>
      <c r="I56" s="252"/>
      <c r="J56" s="252"/>
    </row>
    <row r="57" spans="7:10" x14ac:dyDescent="0.2">
      <c r="G57" s="252"/>
      <c r="H57" s="252"/>
      <c r="I57" s="252"/>
      <c r="J57" s="252"/>
    </row>
    <row r="58" spans="7:10" ht="14.25" customHeight="1" x14ac:dyDescent="0.2">
      <c r="G58" s="255"/>
      <c r="H58" s="252"/>
      <c r="I58" s="252"/>
      <c r="J58" s="252"/>
    </row>
    <row r="59" spans="7:10" x14ac:dyDescent="0.2">
      <c r="G59" s="252"/>
      <c r="H59" s="252"/>
      <c r="I59" s="252"/>
      <c r="J59" s="252"/>
    </row>
    <row r="60" spans="7:10" ht="28.5" customHeight="1" x14ac:dyDescent="0.2">
      <c r="G60" s="252"/>
      <c r="H60" s="252"/>
      <c r="I60" s="252"/>
      <c r="J60" s="252"/>
    </row>
    <row r="61" spans="7:10" x14ac:dyDescent="0.2">
      <c r="G61" s="252"/>
      <c r="H61" s="252"/>
      <c r="I61" s="252"/>
      <c r="J61" s="252"/>
    </row>
    <row r="62" spans="7:10" x14ac:dyDescent="0.2">
      <c r="G62" s="252"/>
      <c r="H62" s="252"/>
      <c r="I62" s="252"/>
      <c r="J62" s="252"/>
    </row>
    <row r="63" spans="7:10" x14ac:dyDescent="0.2">
      <c r="G63" s="252"/>
      <c r="H63" s="252"/>
      <c r="I63" s="252"/>
      <c r="J63" s="252"/>
    </row>
    <row r="64" spans="7:10" x14ac:dyDescent="0.2">
      <c r="G64" s="252"/>
      <c r="H64" s="252"/>
      <c r="I64" s="252"/>
      <c r="J64" s="252"/>
    </row>
    <row r="65" spans="7:10" x14ac:dyDescent="0.2">
      <c r="G65" s="252"/>
      <c r="H65" s="252"/>
      <c r="I65" s="252"/>
      <c r="J65" s="252"/>
    </row>
    <row r="66" spans="7:10" ht="18" x14ac:dyDescent="0.25">
      <c r="G66" s="252"/>
      <c r="H66" s="251"/>
      <c r="I66" s="251"/>
      <c r="J66" s="251"/>
    </row>
    <row r="67" spans="7:10" x14ac:dyDescent="0.2">
      <c r="G67" s="252"/>
      <c r="H67" s="252"/>
      <c r="I67" s="252"/>
      <c r="J67" s="252"/>
    </row>
    <row r="68" spans="7:10" ht="15" x14ac:dyDescent="0.25">
      <c r="G68" s="252"/>
      <c r="H68" s="254"/>
      <c r="I68" s="254"/>
      <c r="J68" s="254"/>
    </row>
    <row r="69" spans="7:10" x14ac:dyDescent="0.2">
      <c r="G69" s="252"/>
      <c r="H69" s="252"/>
      <c r="I69" s="252"/>
      <c r="J69" s="252"/>
    </row>
    <row r="70" spans="7:10" x14ac:dyDescent="0.2">
      <c r="G70" s="252"/>
      <c r="H70" s="255"/>
      <c r="I70" s="255"/>
      <c r="J70" s="255"/>
    </row>
    <row r="71" spans="7:10" x14ac:dyDescent="0.2">
      <c r="G71" s="252"/>
      <c r="H71" s="255"/>
      <c r="I71" s="255"/>
      <c r="J71" s="255"/>
    </row>
    <row r="72" spans="7:10" x14ac:dyDescent="0.2">
      <c r="G72" s="252"/>
      <c r="H72" s="255"/>
      <c r="I72" s="255"/>
      <c r="J72" s="255"/>
    </row>
    <row r="73" spans="7:10" x14ac:dyDescent="0.2">
      <c r="G73" s="252"/>
      <c r="H73" s="255"/>
      <c r="I73" s="255"/>
      <c r="J73" s="255"/>
    </row>
    <row r="74" spans="7:10" x14ac:dyDescent="0.2">
      <c r="G74" s="252"/>
      <c r="H74" s="252"/>
      <c r="I74" s="252"/>
      <c r="J74" s="252"/>
    </row>
    <row r="75" spans="7:10" ht="15" x14ac:dyDescent="0.25">
      <c r="G75" s="252"/>
      <c r="H75" s="254"/>
      <c r="I75" s="254"/>
      <c r="J75" s="254"/>
    </row>
    <row r="76" spans="7:10" x14ac:dyDescent="0.2">
      <c r="H76" s="217"/>
      <c r="I76" s="217"/>
      <c r="J76" s="217"/>
    </row>
    <row r="80" spans="7:10" x14ac:dyDescent="0.2">
      <c r="H80" s="217"/>
      <c r="I80" s="217"/>
      <c r="J80" s="217"/>
    </row>
    <row r="86" spans="8:10" ht="15" x14ac:dyDescent="0.25">
      <c r="H86" s="216"/>
      <c r="I86" s="216"/>
      <c r="J86" s="216"/>
    </row>
    <row r="88" spans="8:10" x14ac:dyDescent="0.2">
      <c r="H88" s="217"/>
      <c r="I88" s="217"/>
      <c r="J88" s="217"/>
    </row>
  </sheetData>
  <sheetProtection algorithmName="SHA-512" hashValue="8CvR8q7PkOr8DLgU4liGpcXujRatyjTDg0DNwoZa8YxrLae7sLuOXVzSSkNeD7Htfzyr7scWJsHV3CF3EbK0jg==" saltValue="bU7Kb7+fhM9qwwu6ALtk2w==" spinCount="100000" sheet="1" objects="1" scenarios="1"/>
  <mergeCells count="9">
    <mergeCell ref="A46:F46"/>
    <mergeCell ref="A47:F47"/>
    <mergeCell ref="A16:A23"/>
    <mergeCell ref="A25:A30"/>
    <mergeCell ref="A8:B8"/>
    <mergeCell ref="A9:B9"/>
    <mergeCell ref="A10:B10"/>
    <mergeCell ref="A11:B11"/>
    <mergeCell ref="A13:B13"/>
  </mergeCells>
  <conditionalFormatting sqref="C13:F15 C16:D16 C18:D21 F16:F22 C23:F28 C30:E36 F30:F38 C39:F40">
    <cfRule type="cellIs" dxfId="8" priority="11" operator="lessThan">
      <formula>0</formula>
    </cfRule>
  </conditionalFormatting>
  <conditionalFormatting sqref="E11:F11">
    <cfRule type="cellIs" dxfId="7" priority="10" operator="lessThan">
      <formula>0</formula>
    </cfRule>
  </conditionalFormatting>
  <conditionalFormatting sqref="C38:E38">
    <cfRule type="cellIs" dxfId="6" priority="7" operator="lessThan">
      <formula>0</formula>
    </cfRule>
  </conditionalFormatting>
  <conditionalFormatting sqref="C37:E37">
    <cfRule type="cellIs" dxfId="5" priority="6" operator="lessThan">
      <formula>0</formula>
    </cfRule>
  </conditionalFormatting>
  <conditionalFormatting sqref="C22:E22">
    <cfRule type="cellIs" dxfId="4" priority="5" operator="lessThan">
      <formula>0</formula>
    </cfRule>
  </conditionalFormatting>
  <conditionalFormatting sqref="E16:E21">
    <cfRule type="cellIs" dxfId="3" priority="4" operator="lessThan">
      <formula>0</formula>
    </cfRule>
  </conditionalFormatting>
  <conditionalFormatting sqref="C17:D17">
    <cfRule type="cellIs" dxfId="2" priority="3" operator="lessThan">
      <formula>0</formula>
    </cfRule>
  </conditionalFormatting>
  <conditionalFormatting sqref="F29">
    <cfRule type="cellIs" dxfId="1" priority="2" operator="lessThan">
      <formula>0</formula>
    </cfRule>
  </conditionalFormatting>
  <conditionalFormatting sqref="C29:E29">
    <cfRule type="cellIs" dxfId="0" priority="1" operator="lessThan">
      <formula>0</formula>
    </cfRule>
  </conditionalFormatting>
  <dataValidations count="1">
    <dataValidation allowBlank="1" showInputMessage="1" showErrorMessage="1" promptTitle="Auslastung einer Kita" prompt="Anzahl belegter gewichteter Betreuungsplätze / Anzahl tatsächlich angebotener und bewilligter Betreuungsplätze gemäss V TaK. " sqref="C11:D11" xr:uid="{DBF6B2CB-5D1B-4305-A9C5-F69973796AB8}"/>
  </dataValidations>
  <pageMargins left="0.70866141732283472" right="0.70866141732283472" top="0.78740157480314965" bottom="0.78740157480314965" header="0.31496062992125984" footer="0.31496062992125984"/>
  <pageSetup paperSize="9" orientation="portrait" r:id="rId1"/>
  <headerFooter scaleWithDoc="0"/>
  <ignoredErrors>
    <ignoredError sqref="I10:J10" formulaRange="1"/>
    <ignoredError sqref="E30" formula="1"/>
  </ignoredErrors>
  <drawing r:id="rId2"/>
  <legacy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3</vt:i4>
      </vt:variant>
    </vt:vector>
  </HeadingPairs>
  <TitlesOfParts>
    <vt:vector size="10" baseType="lpstr">
      <vt:lpstr>Vorlage_Bilanz</vt:lpstr>
      <vt:lpstr>Vorlage_Erfolgsrechnung</vt:lpstr>
      <vt:lpstr>Vorlage_Kostenrechnung</vt:lpstr>
      <vt:lpstr>Muster_Kontenrahmen</vt:lpstr>
      <vt:lpstr>Muster_Bilanz</vt:lpstr>
      <vt:lpstr>Muster_Erfolgsrechnung</vt:lpstr>
      <vt:lpstr>Muster_Kostenrechnung</vt:lpstr>
      <vt:lpstr>Muster_Erfolgsrechnung!Druckbereich</vt:lpstr>
      <vt:lpstr>Muster_Kontenrahmen!Druckbereich</vt:lpstr>
      <vt:lpstr>Vorlage_Erfolgsrechnung!Druckbereich</vt:lpstr>
    </vt:vector>
  </TitlesOfParts>
  <Company>Stadt Winterthur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Vorlage Finanzen</dc:title>
  <dc:creator/>
  <cp:lastModifiedBy>Tanner Patrizia</cp:lastModifiedBy>
  <cp:lastPrinted>2021-06-14T14:15:19Z</cp:lastPrinted>
  <dcterms:created xsi:type="dcterms:W3CDTF">2020-10-28T06:55:43Z</dcterms:created>
  <dcterms:modified xsi:type="dcterms:W3CDTF">2026-09-14T19:43:55Z</dcterms:modified>
</cp:coreProperties>
</file>