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SO_MP_PF\17_Kommunikation\Berichte zum Publizieren\"/>
    </mc:Choice>
  </mc:AlternateContent>
  <bookViews>
    <workbookView xWindow="0" yWindow="0" windowWidth="25125" windowHeight="12030"/>
  </bookViews>
  <sheets>
    <sheet name="Inhalt" sheetId="17" r:id="rId1"/>
    <sheet name="T_1" sheetId="6" r:id="rId2"/>
    <sheet name="T_2" sheetId="1" r:id="rId3"/>
    <sheet name="T_3" sheetId="2" r:id="rId4"/>
    <sheet name="T_4" sheetId="3" r:id="rId5"/>
    <sheet name="T_5" sheetId="11" r:id="rId6"/>
    <sheet name="T_6" sheetId="12" r:id="rId7"/>
    <sheet name="T_7" sheetId="13" r:id="rId8"/>
    <sheet name="T_8" sheetId="19" r:id="rId9"/>
    <sheet name="T_9" sheetId="5" r:id="rId10"/>
    <sheet name="T_10" sheetId="7" r:id="rId11"/>
    <sheet name="T_11" sheetId="8" r:id="rId12"/>
    <sheet name="T_12" sheetId="18" r:id="rId13"/>
    <sheet name="T_13" sheetId="10" r:id="rId14"/>
    <sheet name="T_14" sheetId="15" r:id="rId15"/>
    <sheet name="T_15" sheetId="14" r:id="rId16"/>
    <sheet name="T_16" sheetId="4" r:id="rId17"/>
    <sheet name="T_17" sheetId="9" r:id="rId18"/>
    <sheet name="T_18" sheetId="16" r:id="rId19"/>
  </sheets>
  <definedNames>
    <definedName name="_Ref65496448" localSheetId="5">T_5!$A$1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9" l="1"/>
  <c r="C19" i="4"/>
  <c r="C6" i="16" l="1"/>
  <c r="B6" i="16"/>
  <c r="F15" i="14" l="1"/>
  <c r="F16" i="14"/>
  <c r="F17" i="14"/>
  <c r="B14" i="14"/>
  <c r="F7" i="14"/>
  <c r="F14" i="14" s="1"/>
  <c r="E7" i="14"/>
  <c r="E14" i="14" s="1"/>
  <c r="D7" i="14"/>
  <c r="D14" i="14" s="1"/>
  <c r="C7" i="14"/>
  <c r="C14" i="14" s="1"/>
  <c r="B7" i="14"/>
  <c r="B15" i="14" s="1"/>
  <c r="B17" i="14" l="1"/>
  <c r="E17" i="14"/>
  <c r="E16" i="14"/>
  <c r="E15" i="14"/>
  <c r="B16" i="14"/>
  <c r="D17" i="14"/>
  <c r="D16" i="14"/>
  <c r="D15" i="14"/>
  <c r="C17" i="14"/>
  <c r="C16" i="14"/>
  <c r="C15" i="14"/>
  <c r="F15" i="10" l="1"/>
  <c r="E15" i="10"/>
  <c r="D15" i="10"/>
  <c r="C15" i="10"/>
  <c r="B15" i="10"/>
  <c r="F14" i="10"/>
  <c r="E14" i="10"/>
  <c r="D14" i="10"/>
  <c r="C14" i="10"/>
  <c r="B14" i="10"/>
  <c r="F13" i="10"/>
  <c r="E13" i="10"/>
  <c r="D13" i="10"/>
  <c r="C13" i="10"/>
  <c r="B13" i="10"/>
  <c r="B27" i="9"/>
  <c r="C27" i="9"/>
  <c r="D27" i="9"/>
  <c r="E27" i="9"/>
  <c r="F27" i="9"/>
  <c r="G27" i="9"/>
  <c r="C26" i="9"/>
  <c r="D26" i="9"/>
  <c r="E26" i="9"/>
  <c r="F26" i="9"/>
  <c r="G26" i="9"/>
  <c r="B26" i="9"/>
  <c r="B23" i="9"/>
  <c r="C23" i="9"/>
  <c r="D23" i="9"/>
  <c r="E23" i="9"/>
  <c r="F23" i="9"/>
  <c r="G23" i="9"/>
  <c r="C22" i="9"/>
  <c r="D22" i="9"/>
  <c r="E22" i="9"/>
  <c r="F22" i="9"/>
  <c r="G22" i="9"/>
  <c r="B22" i="9"/>
  <c r="H26" i="8"/>
  <c r="H22" i="8"/>
  <c r="H20" i="8" s="1"/>
  <c r="H13" i="7"/>
  <c r="I13" i="7"/>
  <c r="J13" i="7"/>
  <c r="K13" i="7"/>
  <c r="L13" i="7"/>
  <c r="H14" i="7"/>
  <c r="I14" i="7"/>
  <c r="J14" i="7"/>
  <c r="K14" i="7"/>
  <c r="L14" i="7"/>
  <c r="H15" i="7"/>
  <c r="I15" i="7"/>
  <c r="J15" i="7"/>
  <c r="K15" i="7"/>
  <c r="L15" i="7"/>
  <c r="H16" i="7"/>
  <c r="I16" i="7"/>
  <c r="J16" i="7"/>
  <c r="K16" i="7"/>
  <c r="L16" i="7"/>
  <c r="H17" i="7"/>
  <c r="I17" i="7"/>
  <c r="J17" i="7"/>
  <c r="K17" i="7"/>
  <c r="L17" i="7"/>
  <c r="H18" i="7"/>
  <c r="I18" i="7"/>
  <c r="J18" i="7"/>
  <c r="K18" i="7"/>
  <c r="L18" i="7"/>
  <c r="H19" i="7"/>
  <c r="I19" i="7"/>
  <c r="J19" i="7"/>
  <c r="K19" i="7"/>
  <c r="L19" i="7"/>
  <c r="I12" i="7"/>
  <c r="J12" i="7"/>
  <c r="K12" i="7"/>
  <c r="L12" i="7"/>
  <c r="H12" i="7"/>
  <c r="H7" i="7"/>
  <c r="I7" i="7"/>
  <c r="J7" i="7"/>
  <c r="K7" i="7"/>
  <c r="L7" i="7"/>
  <c r="H8" i="7"/>
  <c r="I8" i="7"/>
  <c r="J8" i="7"/>
  <c r="K8" i="7"/>
  <c r="L8" i="7"/>
  <c r="H9" i="7"/>
  <c r="I9" i="7"/>
  <c r="J9" i="7"/>
  <c r="K9" i="7"/>
  <c r="L9" i="7"/>
  <c r="I6" i="7"/>
  <c r="J6" i="7"/>
  <c r="K6" i="7"/>
  <c r="L6" i="7"/>
  <c r="H6" i="7"/>
  <c r="C11" i="5" l="1"/>
  <c r="D11" i="5"/>
  <c r="E11" i="5"/>
  <c r="F11" i="5"/>
  <c r="C39" i="5" l="1"/>
  <c r="D39" i="5"/>
  <c r="E39" i="5"/>
  <c r="F39" i="5"/>
  <c r="B39" i="5"/>
  <c r="F17" i="5"/>
  <c r="E17" i="5"/>
  <c r="D17" i="5"/>
  <c r="C17" i="5"/>
  <c r="B17" i="5"/>
  <c r="G17" i="4"/>
  <c r="F17" i="4"/>
  <c r="E17" i="4"/>
  <c r="D17" i="4"/>
  <c r="C17" i="4"/>
  <c r="B17" i="4"/>
  <c r="C15" i="2"/>
  <c r="D15" i="2"/>
  <c r="C12" i="1"/>
  <c r="D12" i="1"/>
  <c r="E12" i="1"/>
  <c r="F12" i="1"/>
  <c r="G12" i="1"/>
  <c r="B12" i="1"/>
  <c r="G19" i="1"/>
  <c r="F19" i="1"/>
  <c r="E19" i="1"/>
  <c r="D19" i="1"/>
  <c r="C19" i="1"/>
  <c r="B19" i="1"/>
  <c r="G18" i="1"/>
  <c r="F18" i="1"/>
  <c r="E18" i="1"/>
  <c r="D18" i="1"/>
  <c r="D17" i="1" s="1"/>
  <c r="C18" i="1"/>
  <c r="B18" i="1"/>
  <c r="E17" i="1" l="1"/>
  <c r="B17" i="1"/>
  <c r="F17" i="1"/>
  <c r="C17" i="1"/>
  <c r="G17" i="1"/>
  <c r="F7" i="1"/>
  <c r="D7" i="1"/>
  <c r="C7" i="1"/>
  <c r="G7" i="1"/>
  <c r="E7" i="1"/>
  <c r="B7" i="1"/>
</calcChain>
</file>

<file path=xl/comments1.xml><?xml version="1.0" encoding="utf-8"?>
<comments xmlns="http://schemas.openxmlformats.org/spreadsheetml/2006/main">
  <authors>
    <author>Menzi Mirjam</author>
  </authors>
  <commentList>
    <comment ref="C22" authorId="0" shapeId="0">
      <text>
        <r>
          <rPr>
            <b/>
            <sz val="9"/>
            <color indexed="81"/>
            <rFont val="Segoe UI"/>
            <charset val="1"/>
          </rPr>
          <t>Menzi Mirjam:</t>
        </r>
        <r>
          <rPr>
            <sz val="9"/>
            <color indexed="81"/>
            <rFont val="Segoe UI"/>
            <charset val="1"/>
          </rPr>
          <t xml:space="preserve">
der Spitex-Klientinnen/Klienten?
Oder der Spitex?</t>
        </r>
      </text>
    </comment>
  </commentList>
</comments>
</file>

<file path=xl/comments2.xml><?xml version="1.0" encoding="utf-8"?>
<comments xmlns="http://schemas.openxmlformats.org/spreadsheetml/2006/main">
  <authors>
    <author>Menzi Mirjam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Menzi Mirjam:</t>
        </r>
        <r>
          <rPr>
            <sz val="9"/>
            <color indexed="81"/>
            <rFont val="Segoe UI"/>
            <charset val="1"/>
          </rPr>
          <t xml:space="preserve">
der Spitex-Klientinnen/Klienten?
Oder der Spitex?</t>
        </r>
      </text>
    </comment>
  </commentList>
</comments>
</file>

<file path=xl/sharedStrings.xml><?xml version="1.0" encoding="utf-8"?>
<sst xmlns="http://schemas.openxmlformats.org/spreadsheetml/2006/main" count="388" uniqueCount="214">
  <si>
    <t>Quelle: Statistisches Amt des Kantons Zürich / Fachstelle für Statistik, Stadt Winterthur</t>
  </si>
  <si>
    <t>Winterthurer Prognose</t>
  </si>
  <si>
    <t>65- bis 79-Jährige</t>
  </si>
  <si>
    <t>Prognose Kanton Zürich</t>
  </si>
  <si>
    <t xml:space="preserve">Durchschnitt der beiden Prognosen </t>
  </si>
  <si>
    <t>Total</t>
  </si>
  <si>
    <t>Männer</t>
  </si>
  <si>
    <t>Frauen</t>
  </si>
  <si>
    <t>90 Jahre und älter</t>
  </si>
  <si>
    <t>Quelle: Schätzung Obsan, 2016</t>
  </si>
  <si>
    <t>Quelle: Fachstelle für Statistik, Winterthur</t>
  </si>
  <si>
    <t>Quelle: Eigenberechnung aus Pflegebedürftigkeitsquoten Obsan und Bevölkerungsdaten Fachstelle für Statistik</t>
  </si>
  <si>
    <t>Altersgruppe</t>
  </si>
  <si>
    <t>Quelle: Büro BASS 2018</t>
  </si>
  <si>
    <t>Quelle: Eigene Schätzung auf der Grundlage von Büro BASS 2018 / Fachstelle für Statistik 2019</t>
  </si>
  <si>
    <t>Anzahl Menschen mit Demenz in Winterthur (Schätzung)</t>
  </si>
  <si>
    <t>Menschen mit Demenz: Geschätzte Prävalenzrate in der Schweiz</t>
  </si>
  <si>
    <t>Pflegebettenprognose Obsan</t>
  </si>
  <si>
    <t>Szenario «Verlagerung»</t>
  </si>
  <si>
    <t xml:space="preserve">Szenario «Konstant» </t>
  </si>
  <si>
    <t>Pflegebettenprognose DSO (Mittelwert Obsan und Eigenberechnung)</t>
  </si>
  <si>
    <t>Pflegebettenangebot in Winterthur</t>
  </si>
  <si>
    <t>Quelle: Obsan 2018, Eigenberechung, Datenerhebung Leistungserbringer 2019</t>
  </si>
  <si>
    <t>bis 64 Jahre</t>
  </si>
  <si>
    <t>Langzeitpflege</t>
  </si>
  <si>
    <t>Akut- und Übergangspflege</t>
  </si>
  <si>
    <t>Pflegetage nach Anbieter</t>
  </si>
  <si>
    <t>Städtische Alterszentren</t>
  </si>
  <si>
    <t>Anbieter mit Leistungsvereinbarung</t>
  </si>
  <si>
    <t>Anbieter ohne Leistungsvereinbarung</t>
  </si>
  <si>
    <t>Anbieter ohne Leistungsvereinbarung, in Winterthur</t>
  </si>
  <si>
    <t>Anbieter ohne Leistungsvereinbarung, ausserhalb</t>
  </si>
  <si>
    <t>Auswärts</t>
  </si>
  <si>
    <t>Private Total</t>
  </si>
  <si>
    <t>Winterthur</t>
  </si>
  <si>
    <t xml:space="preserve">Langzeitpflege: Pflegetage nach Anbieter </t>
  </si>
  <si>
    <t>Städische Alterszentren Pflegestufen 1-2</t>
  </si>
  <si>
    <t>Städische Alterszentren Pflegestufen 3-12</t>
  </si>
  <si>
    <t>Pflegetage in Winterthur und Auswärts</t>
  </si>
  <si>
    <t>Pflegetage nach Alter der Bewohnenden</t>
  </si>
  <si>
    <t>Langzeitpflege: Pflegetage nach Pflegestufen</t>
  </si>
  <si>
    <t>Anteil an allen Pflegetagen (in %)</t>
  </si>
  <si>
    <t>Quelle: Pflegestatistik DSO</t>
  </si>
  <si>
    <t>2015–2019</t>
  </si>
  <si>
    <t>2016–2040</t>
  </si>
  <si>
    <t>Total 65+</t>
  </si>
  <si>
    <t>Tabelle 1. Bevölkerung 65+, nach Geschlecht, in Winterthur</t>
  </si>
  <si>
    <t>Anteil mittel bis schwer Pflegebedürftiger, Kanton Zürich</t>
  </si>
  <si>
    <t>95 Jahre und älter</t>
  </si>
  <si>
    <t>Tabelle 2. Bevölkerungsprognose Kanton Zürich und Fachstelle für Statistik Winterthur</t>
  </si>
  <si>
    <t>Tabelle 4. Menschen mit Demenz in der Schweiz und in Winterthur</t>
  </si>
  <si>
    <t>Anteil an Pflegetagen in %</t>
  </si>
  <si>
    <t>Pflegetage</t>
  </si>
  <si>
    <t>Durchschnittsalter</t>
  </si>
  <si>
    <t>nach 5-Jahres-Altersklassen</t>
  </si>
  <si>
    <t xml:space="preserve">Total </t>
  </si>
  <si>
    <t>Strukturell</t>
  </si>
  <si>
    <t>Freiwillig</t>
  </si>
  <si>
    <t>Platzdarf insgesamt</t>
  </si>
  <si>
    <t>Platzangebot in Winterthur</t>
  </si>
  <si>
    <t>Auswärtsplatzierungen</t>
  </si>
  <si>
    <t>Freiwilligen Auswärtsplatzierungen</t>
  </si>
  <si>
    <t>Pflegebettenprognose DSO, Szenario «Shift ambulant»</t>
  </si>
  <si>
    <t>Angebot</t>
  </si>
  <si>
    <t>Platzangebot in Winterthur für Personen aus Winterthur
(Annahme: 6 % der Plätze durch Auswärtige belegt)</t>
  </si>
  <si>
    <t>Variante «Auswärtsplatzierungen konstant»</t>
  </si>
  <si>
    <t>Pflegebettenprognose DSO, Szenario «konstant»</t>
  </si>
  <si>
    <t>Differenz Bedarf und Angebot</t>
  </si>
  <si>
    <t>Überangebot gemäss Pflegebettenprognose DSO, Szenario «Shift ambulant»</t>
  </si>
  <si>
    <t>Zusatzbedarf / Überangebot gemäss Pflegebettenprognose DSO, Szenario «konstant»</t>
  </si>
  <si>
    <t>Anteile struktureller und freiwilliger Platzierungen (in %)</t>
  </si>
  <si>
    <t>Quelle: Wohnberatung DSO, Pflegestatistik DSO</t>
  </si>
  <si>
    <t>Alle Leistungen</t>
  </si>
  <si>
    <t>Städtische Spitex</t>
  </si>
  <si>
    <t>Private mit Leistungsvereinbarung</t>
  </si>
  <si>
    <t>Private ohne Leistungsvereinbarung</t>
  </si>
  <si>
    <t>Anteil an allen Stunden</t>
  </si>
  <si>
    <t>Städische Spitex</t>
  </si>
  <si>
    <t>Private mit Leistungs-vereinbarung</t>
  </si>
  <si>
    <t>Private ohne Leistungs-vereinbarung</t>
  </si>
  <si>
    <t>Anzahl Plätze</t>
  </si>
  <si>
    <t>Plätze in Mehrbett-zimmern</t>
  </si>
  <si>
    <t>Plätze in Mehrbett-zimmern (%)</t>
  </si>
  <si>
    <t>Plätze für Menschen mit Demenz</t>
  </si>
  <si>
    <t>Plätze für Menschen mit Demenz (%)</t>
  </si>
  <si>
    <t>Plätze in Einzel-zimmern (%)</t>
  </si>
  <si>
    <t>Plätze für Kurzzeitauf-enthalte und AÜP</t>
  </si>
  <si>
    <t>Alters-geriatrische Plätze</t>
  </si>
  <si>
    <t xml:space="preserve">Total Plätze (ohne geplante Angebote) </t>
  </si>
  <si>
    <t xml:space="preserve">Städtische Alterszentren </t>
  </si>
  <si>
    <t>Adlergarten</t>
  </si>
  <si>
    <t>Neumarkt</t>
  </si>
  <si>
    <t>Brühlgut</t>
  </si>
  <si>
    <t>Oberi</t>
  </si>
  <si>
    <t>Rosental</t>
  </si>
  <si>
    <t>Private Anbieter</t>
  </si>
  <si>
    <t>Pflegewohngruppe Hegi</t>
  </si>
  <si>
    <t>Pflegewohnung Weitblick</t>
  </si>
  <si>
    <t>Konradhof Seniorenresidenz</t>
  </si>
  <si>
    <t>Seniorenzentrum Wiesengrund</t>
  </si>
  <si>
    <t>Tertianum Papillon</t>
  </si>
  <si>
    <t xml:space="preserve">Geplante Angebote </t>
  </si>
  <si>
    <t>Seniorenzentrum Vivale Neuhegi (ab 2020)</t>
  </si>
  <si>
    <t>Pflegezentrum Tertianum Gartenhof (ab 2022)</t>
  </si>
  <si>
    <t>Institutionen der Stiftung St. Urban</t>
  </si>
  <si>
    <t>Verein Pflegewohngruppen Winterthur</t>
  </si>
  <si>
    <t>Wohnheim Sonnenberg</t>
  </si>
  <si>
    <t>Auslastung</t>
  </si>
  <si>
    <t>Pflegetage Auswärtige</t>
  </si>
  <si>
    <t>Anteil Auswärtige</t>
  </si>
  <si>
    <t>Stichtag 31.12.2019</t>
  </si>
  <si>
    <t>Quelle: Datenerhebung Leistungserbringer, DSO</t>
  </si>
  <si>
    <t>Durchschnitt-liche Pflege-intensität</t>
  </si>
  <si>
    <t>Tabelle 7. Pflegebedarf in Winterthurer Pflegeeinrichtungen</t>
  </si>
  <si>
    <t>Bewohner/ Bewohner-innen</t>
  </si>
  <si>
    <t>Total Pflegestunden</t>
  </si>
  <si>
    <t>Abklärung und Beratung (KLV A)</t>
  </si>
  <si>
    <t>Untersuchung und Behandlung (KLV B)</t>
  </si>
  <si>
    <t>Grundpflege (KLV C)</t>
  </si>
  <si>
    <t>Abklärung und Beratung</t>
  </si>
  <si>
    <t>Untersuchung und Behandlung</t>
  </si>
  <si>
    <t>Grundpflege</t>
  </si>
  <si>
    <t>Anteil an allen Pflegestunden (in %)</t>
  </si>
  <si>
    <t>Klientinnen und Klienten nach Alter</t>
  </si>
  <si>
    <t>2013–2019</t>
  </si>
  <si>
    <t>80 Jahre und älter</t>
  </si>
  <si>
    <t>Anteil an allen Pflegestunden</t>
  </si>
  <si>
    <t xml:space="preserve">Tabelle 10. Alter von Winterthurerinnen und Winterthurern in stationären Instiutionen </t>
  </si>
  <si>
    <t>Tabelle 11. Kennzahlen zur Entwicklung der Auswärtsplatzierungen</t>
  </si>
  <si>
    <t>Tabelle 13. Pflegestunden Spitex, nach Anbieter</t>
  </si>
  <si>
    <t>Tabelle 12. Spitex-Nutzungsquoten, nach Alter</t>
  </si>
  <si>
    <t>Tabelle 14. Pflegestunden der Spitexstunden, nach Alter</t>
  </si>
  <si>
    <t>80 Jahre</t>
  </si>
  <si>
    <t>Pflege</t>
  </si>
  <si>
    <t>Demenz</t>
  </si>
  <si>
    <t>Psychiatrische Diagnose</t>
  </si>
  <si>
    <t>Spezielle Bedürfnisse</t>
  </si>
  <si>
    <t>mit Wohnberatung</t>
  </si>
  <si>
    <t>ohne Wohnberatung</t>
  </si>
  <si>
    <t>Tabelle 15. Pflegestunden der Spitex, nach Art der Leistung (KLV A, B und C)</t>
  </si>
  <si>
    <t>Tabelle 16. Pflegebettenprognosen</t>
  </si>
  <si>
    <t>Tabelle 17. Vergleich Pflegebettenprognose und Bettenangebot</t>
  </si>
  <si>
    <t>Tabelle 18. Beziehende von Ergänzungsleistungen zur AHV</t>
  </si>
  <si>
    <t>davon in stationären Institutionen</t>
  </si>
  <si>
    <t>davon in Privathaushalten</t>
  </si>
  <si>
    <t xml:space="preserve">Anteil EL-Beziehende in der Bevölkerung in Privathaushalten (in %) </t>
  </si>
  <si>
    <t>2018, 2019</t>
  </si>
  <si>
    <t>Quelle: Stadt Winterthur, Soziale Dienste</t>
  </si>
  <si>
    <t>T_1</t>
  </si>
  <si>
    <t>T_2</t>
  </si>
  <si>
    <t>T_3</t>
  </si>
  <si>
    <t>T_4</t>
  </si>
  <si>
    <t>T_5</t>
  </si>
  <si>
    <t>T_6</t>
  </si>
  <si>
    <t>T_7</t>
  </si>
  <si>
    <t>T_8</t>
  </si>
  <si>
    <t>T_9</t>
  </si>
  <si>
    <t>T_10</t>
  </si>
  <si>
    <t>T_11</t>
  </si>
  <si>
    <t>T_12</t>
  </si>
  <si>
    <t>T_13</t>
  </si>
  <si>
    <t>T_14</t>
  </si>
  <si>
    <t>T_15</t>
  </si>
  <si>
    <t>T_16</t>
  </si>
  <si>
    <t>T_17</t>
  </si>
  <si>
    <t>T_18</t>
  </si>
  <si>
    <t>Datentabellen zur Pflegeversorgung in der Stadt Winterthur</t>
  </si>
  <si>
    <t>Inhalt</t>
  </si>
  <si>
    <t>DEPARTEMENT SOZIALES</t>
  </si>
  <si>
    <t>Departementssekretariat</t>
  </si>
  <si>
    <t>Tabelle 13. Pflegestunden der Spitex, nach Anbieter</t>
  </si>
  <si>
    <t>Tabelle 8. Stationäre Institutionen: Nutzungsquoten, nach Alter</t>
  </si>
  <si>
    <t>2018–2019</t>
  </si>
  <si>
    <t>Mittel bis schwer Pflegebedürftige 65+, in Winterthur (Schätzung)</t>
  </si>
  <si>
    <t>Bewohner/
innen mit Pflegestufe 0</t>
  </si>
  <si>
    <t>Bewohner/
innen mit Pflegestufe 
1-2</t>
  </si>
  <si>
    <t>Bewohner/
innen mit Pflegestufe
3-12</t>
  </si>
  <si>
    <t>Total Nutzungsquote 65+ (in %)</t>
  </si>
  <si>
    <t>Tabelle 8. Stationäre Institutionen: Nutzungsquoten, nach Alter (in Prozent)</t>
  </si>
  <si>
    <t>Tabelle 12. Spitex-Nutzungsquoten, nach Alter (in Prozent)</t>
  </si>
  <si>
    <t>Tabelle 6. Auslastung und Herkunft der Bewohner/innen in stationären Pflegeeinrichtungen in Winterthur</t>
  </si>
  <si>
    <t>Tabelle 9. Pflegetage von Winterthurern und Winterthurerinnen, nach Anbieter, Alter der Bewohnenden und KLV-Pflegestufe</t>
  </si>
  <si>
    <t>65 bis 69 Jahre</t>
  </si>
  <si>
    <t>70 bis 74 Jahre</t>
  </si>
  <si>
    <t>75 bis 79 Jahre</t>
  </si>
  <si>
    <t>80 bis 84 Jahre</t>
  </si>
  <si>
    <t>85 bis 89 Jahre</t>
  </si>
  <si>
    <t>Total 65-Jährige und Ältere</t>
  </si>
  <si>
    <t>80-Jährige und Ältere</t>
  </si>
  <si>
    <t>30 bis 64 Jahre</t>
  </si>
  <si>
    <t>65 bis 74 Jahre</t>
  </si>
  <si>
    <t>75 bis 84 Jahre</t>
  </si>
  <si>
    <t>85 bis 94 Jahre</t>
  </si>
  <si>
    <t>Tabelle 5. Platzangebot in stationären Institutionen in Winterthur</t>
  </si>
  <si>
    <t xml:space="preserve">Plätze ein Einzel-zimmern </t>
  </si>
  <si>
    <t>Provivatis Wohnen am Goldenberg</t>
  </si>
  <si>
    <t>Tabelle 8. Pflegetage von Winterthurern und Winterthurerinnen, nach Anbieter, Alter der Bewohnenden und KLV-Pflegestufe</t>
  </si>
  <si>
    <t>65 bis 79 Jahre</t>
  </si>
  <si>
    <t>Anbieter mit Leistungsvereinbarung, Pflegestufen 3-12</t>
  </si>
  <si>
    <t>Anbieter mit Leistungsvereinbarung, Pflegestufen 1-2</t>
  </si>
  <si>
    <t>Anbieter ohne Leistungsvereinbarung, Pflegestufen 1-2</t>
  </si>
  <si>
    <t>Anbieter ohne Leistungsvereinbarung, Pflegestufen 3-12</t>
  </si>
  <si>
    <t xml:space="preserve">Tabelle 10. Alter von Winterthurerinnen und Winterthurern in stationären Institutionen </t>
  </si>
  <si>
    <t>Strukturelle Auswärtsplatzierungen, nach Grund</t>
  </si>
  <si>
    <t>Nutzungsquoten Bevölkerung 65+ (in %)</t>
  </si>
  <si>
    <t>Durchschnittsalter der Spitex-Klientinnen/Klienten</t>
  </si>
  <si>
    <t>Pflegebettenprognose, Eigenberechung</t>
  </si>
  <si>
    <t>Variante «50 % weniger strukturelle Auswärtsplatzierungen»</t>
  </si>
  <si>
    <t>Anteil EL-Beziehende unter Bewohnenden von stationären Instiutionen (in %)</t>
  </si>
  <si>
    <t>Anteil an allen Personen in stationären Institutionen (in %)</t>
  </si>
  <si>
    <t>Private Anbieter mit Leistungsvereinbarung</t>
  </si>
  <si>
    <t>Private Anbieter ohne Leistungsvereinbarung</t>
  </si>
  <si>
    <t>Anteil Bewohner-tage mit Pflegestufe
0-2 (in %)</t>
  </si>
  <si>
    <t>Tabelle 3. Anzahl mittel bis schwer Pflegebedürftiger, nach Geschlecht, in Winterthur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</si>
</sst>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\ ##0"/>
    <numFmt numFmtId="165" formatCode="&quot;+&quot;\ 0\ &quot;%&quot;"/>
    <numFmt numFmtId="166" formatCode="0.0%"/>
    <numFmt numFmtId="167" formatCode="0.0"/>
    <numFmt numFmtId="168" formatCode="#,##0.0"/>
    <numFmt numFmtId="169" formatCode="###\ ##0"/>
    <numFmt numFmtId="170" formatCode="&quot;+&quot;\ 0.0\ &quot;%&quot;"/>
    <numFmt numFmtId="171" formatCode="0\ &quot;%&quot;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NumberFormat="1" applyFont="1" applyFill="1"/>
    <xf numFmtId="0" fontId="3" fillId="0" borderId="0" xfId="0" applyFont="1" applyAlignment="1">
      <alignment vertical="top"/>
    </xf>
    <xf numFmtId="3" fontId="4" fillId="0" borderId="0" xfId="0" applyNumberFormat="1" applyFont="1" applyFill="1"/>
    <xf numFmtId="164" fontId="4" fillId="0" borderId="0" xfId="0" applyNumberFormat="1" applyFont="1"/>
    <xf numFmtId="1" fontId="4" fillId="0" borderId="0" xfId="0" applyNumberFormat="1" applyFont="1"/>
    <xf numFmtId="166" fontId="4" fillId="0" borderId="0" xfId="0" applyNumberFormat="1" applyFont="1"/>
    <xf numFmtId="3" fontId="3" fillId="0" borderId="0" xfId="0" applyNumberFormat="1" applyFont="1" applyFill="1"/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167" fontId="3" fillId="0" borderId="0" xfId="0" applyNumberFormat="1" applyFont="1"/>
    <xf numFmtId="0" fontId="2" fillId="0" borderId="0" xfId="0" applyFont="1"/>
    <xf numFmtId="164" fontId="3" fillId="0" borderId="0" xfId="0" applyNumberFormat="1" applyFont="1"/>
    <xf numFmtId="167" fontId="4" fillId="0" borderId="0" xfId="0" applyNumberFormat="1" applyFont="1"/>
    <xf numFmtId="0" fontId="3" fillId="0" borderId="0" xfId="0" applyFont="1" applyAlignment="1"/>
    <xf numFmtId="0" fontId="0" fillId="0" borderId="0" xfId="0" applyFill="1" applyBorder="1"/>
    <xf numFmtId="167" fontId="0" fillId="0" borderId="0" xfId="0" applyNumberFormat="1"/>
    <xf numFmtId="0" fontId="3" fillId="0" borderId="0" xfId="0" applyFont="1" applyFill="1"/>
    <xf numFmtId="0" fontId="4" fillId="0" borderId="0" xfId="0" applyFont="1" applyFill="1"/>
    <xf numFmtId="166" fontId="4" fillId="0" borderId="0" xfId="0" applyNumberFormat="1" applyFont="1" applyFill="1"/>
    <xf numFmtId="168" fontId="3" fillId="0" borderId="0" xfId="0" applyNumberFormat="1" applyFont="1" applyFill="1" applyBorder="1"/>
    <xf numFmtId="0" fontId="3" fillId="0" borderId="0" xfId="0" applyFont="1" applyFill="1" applyBorder="1"/>
    <xf numFmtId="169" fontId="3" fillId="0" borderId="0" xfId="0" applyNumberFormat="1" applyFont="1" applyFill="1" applyBorder="1"/>
    <xf numFmtId="169" fontId="4" fillId="0" borderId="0" xfId="0" applyNumberFormat="1" applyFont="1" applyFill="1" applyBorder="1"/>
    <xf numFmtId="168" fontId="4" fillId="0" borderId="0" xfId="0" applyNumberFormat="1" applyFont="1" applyFill="1" applyBorder="1"/>
    <xf numFmtId="164" fontId="4" fillId="0" borderId="0" xfId="0" applyNumberFormat="1" applyFont="1" applyFill="1"/>
    <xf numFmtId="1" fontId="3" fillId="0" borderId="0" xfId="0" applyNumberFormat="1" applyFont="1" applyFill="1" applyBorder="1"/>
    <xf numFmtId="167" fontId="3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9" fontId="4" fillId="0" borderId="0" xfId="0" applyNumberFormat="1" applyFont="1" applyFill="1"/>
    <xf numFmtId="167" fontId="4" fillId="0" borderId="0" xfId="0" applyNumberFormat="1" applyFont="1" applyFill="1"/>
    <xf numFmtId="0" fontId="4" fillId="0" borderId="0" xfId="0" applyFont="1" applyFill="1" applyBorder="1"/>
    <xf numFmtId="166" fontId="4" fillId="0" borderId="0" xfId="0" applyNumberFormat="1" applyFont="1" applyFill="1" applyBorder="1"/>
    <xf numFmtId="1" fontId="3" fillId="0" borderId="0" xfId="0" applyNumberFormat="1" applyFont="1" applyFill="1" applyBorder="1" applyAlignment="1">
      <alignment vertical="center"/>
    </xf>
    <xf numFmtId="1" fontId="3" fillId="0" borderId="0" xfId="0" quotePrefix="1" applyNumberFormat="1" applyFont="1" applyFill="1" applyBorder="1" applyAlignment="1">
      <alignment horizontal="right" vertical="center" wrapText="1"/>
    </xf>
    <xf numFmtId="1" fontId="3" fillId="0" borderId="0" xfId="0" quotePrefix="1" applyNumberFormat="1" applyFont="1" applyFill="1" applyBorder="1" applyAlignment="1">
      <alignment vertical="center" wrapText="1"/>
    </xf>
    <xf numFmtId="170" fontId="3" fillId="0" borderId="0" xfId="0" applyNumberFormat="1" applyFont="1" applyFill="1" applyBorder="1"/>
    <xf numFmtId="9" fontId="4" fillId="0" borderId="0" xfId="0" applyNumberFormat="1" applyFont="1" applyFill="1" applyBorder="1"/>
    <xf numFmtId="166" fontId="3" fillId="0" borderId="0" xfId="0" applyNumberFormat="1" applyFont="1" applyFill="1" applyBorder="1"/>
    <xf numFmtId="171" fontId="3" fillId="0" borderId="0" xfId="0" applyNumberFormat="1" applyFont="1" applyFill="1" applyBorder="1"/>
    <xf numFmtId="0" fontId="4" fillId="0" borderId="0" xfId="0" applyFont="1" applyFill="1" applyBorder="1" applyAlignment="1">
      <alignment horizontal="left" indent="2"/>
    </xf>
    <xf numFmtId="167" fontId="4" fillId="0" borderId="0" xfId="0" applyNumberFormat="1" applyFont="1" applyFill="1" applyBorder="1"/>
    <xf numFmtId="164" fontId="4" fillId="0" borderId="0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7" fillId="0" borderId="0" xfId="2" applyFont="1" applyAlignment="1">
      <alignment horizontal="left"/>
    </xf>
    <xf numFmtId="9" fontId="3" fillId="0" borderId="0" xfId="1" applyNumberFormat="1" applyFont="1" applyFill="1"/>
    <xf numFmtId="164" fontId="3" fillId="0" borderId="0" xfId="0" applyNumberFormat="1" applyFont="1" applyFill="1" applyBorder="1"/>
    <xf numFmtId="9" fontId="4" fillId="0" borderId="0" xfId="1" applyNumberFormat="1" applyFont="1" applyFill="1"/>
    <xf numFmtId="0" fontId="3" fillId="0" borderId="0" xfId="0" applyFont="1" applyFill="1" applyBorder="1" applyAlignment="1">
      <alignment horizontal="right"/>
    </xf>
    <xf numFmtId="1" fontId="4" fillId="0" borderId="0" xfId="0" applyNumberFormat="1" applyFont="1" applyFill="1" applyBorder="1"/>
    <xf numFmtId="3" fontId="4" fillId="0" borderId="0" xfId="0" applyNumberFormat="1" applyFont="1" applyFill="1" applyBorder="1"/>
    <xf numFmtId="1" fontId="3" fillId="0" borderId="0" xfId="0" applyNumberFormat="1" applyFont="1"/>
    <xf numFmtId="0" fontId="9" fillId="0" borderId="0" xfId="3" applyFont="1"/>
    <xf numFmtId="169" fontId="4" fillId="0" borderId="0" xfId="0" applyNumberFormat="1" applyFont="1" applyFill="1" applyBorder="1" applyAlignment="1">
      <alignment horizontal="right" vertical="center"/>
    </xf>
    <xf numFmtId="169" fontId="4" fillId="0" borderId="0" xfId="0" applyNumberFormat="1" applyFont="1"/>
    <xf numFmtId="164" fontId="3" fillId="0" borderId="0" xfId="0" applyNumberFormat="1" applyFont="1" applyFill="1"/>
    <xf numFmtId="1" fontId="4" fillId="0" borderId="0" xfId="0" applyNumberFormat="1" applyFont="1" applyFill="1"/>
    <xf numFmtId="0" fontId="3" fillId="0" borderId="0" xfId="0" applyFont="1" applyAlignment="1">
      <alignment horizontal="left" vertical="top" wrapText="1"/>
    </xf>
    <xf numFmtId="0" fontId="0" fillId="0" borderId="0" xfId="0" applyFont="1" applyFill="1" applyBorder="1"/>
    <xf numFmtId="3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quotePrefix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</cellXfs>
  <cellStyles count="4">
    <cellStyle name="Link" xfId="2" builtinId="8"/>
    <cellStyle name="Prozent" xfId="1" builtinId="5"/>
    <cellStyle name="Standard" xfId="0" builtinId="0"/>
    <cellStyle name="Stand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0898637670292"/>
          <c:y val="4.129129129129129E-2"/>
          <c:w val="0.56817446430307328"/>
          <c:h val="0.87620120120120115"/>
        </c:manualLayout>
      </c:layout>
      <c:barChart>
        <c:barDir val="col"/>
        <c:grouping val="stacked"/>
        <c:varyColors val="0"/>
        <c:ser>
          <c:idx val="0"/>
          <c:order val="0"/>
          <c:tx>
            <c:v>Städtische Spitex</c:v>
          </c:tx>
          <c:spPr>
            <a:solidFill>
              <a:srgbClr val="C0251E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{"48%"\"44%"\"42%"\"41%"\"41%"\"42%"}</c15:f>
                <c15:dlblRangeCache>
                  <c:ptCount val="6"/>
                  <c:pt idx="0">
                    <c:v>48%</c:v>
                  </c:pt>
                  <c:pt idx="1">
                    <c:v>44%</c:v>
                  </c:pt>
                  <c:pt idx="2">
                    <c:v>42%</c:v>
                  </c:pt>
                  <c:pt idx="3">
                    <c:v>41%</c:v>
                  </c:pt>
                  <c:pt idx="4">
                    <c:v>41%</c:v>
                  </c:pt>
                  <c:pt idx="5">
                    <c:v>42%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97B3-44B5-88FD-6493C16D99A1}"/>
            </c:ext>
          </c:extLst>
        </c:ser>
        <c:ser>
          <c:idx val="1"/>
          <c:order val="1"/>
          <c:tx>
            <c:v>Private mit Leistungsvereinbarung</c:v>
          </c:tx>
          <c:spPr>
            <a:solidFill>
              <a:srgbClr val="F16C2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{"15%"\"13%"\"13%"\"13%"\"14%"\"16%"}</c15:f>
                <c15:dlblRangeCache>
                  <c:ptCount val="6"/>
                  <c:pt idx="0">
                    <c:v>15%</c:v>
                  </c:pt>
                  <c:pt idx="1">
                    <c:v>13%</c:v>
                  </c:pt>
                  <c:pt idx="2">
                    <c:v>13%</c:v>
                  </c:pt>
                  <c:pt idx="3">
                    <c:v>13%</c:v>
                  </c:pt>
                  <c:pt idx="4">
                    <c:v>14%</c:v>
                  </c:pt>
                  <c:pt idx="5">
                    <c:v>16%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97B3-44B5-88FD-6493C16D99A1}"/>
            </c:ext>
          </c:extLst>
        </c:ser>
        <c:ser>
          <c:idx val="2"/>
          <c:order val="2"/>
          <c:tx>
            <c:v>Private ohne Leistungsvereinbarung</c:v>
          </c:tx>
          <c:spPr>
            <a:solidFill>
              <a:srgbClr val="1494BB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{}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{"37%"\"43%"\"45%"\"46%"\"44%"\"41%"}</c15:f>
                <c15:dlblRangeCache>
                  <c:ptCount val="6"/>
                  <c:pt idx="0">
                    <c:v>37%</c:v>
                  </c:pt>
                  <c:pt idx="1">
                    <c:v>43%</c:v>
                  </c:pt>
                  <c:pt idx="2">
                    <c:v>45%</c:v>
                  </c:pt>
                  <c:pt idx="3">
                    <c:v>46%</c:v>
                  </c:pt>
                  <c:pt idx="4">
                    <c:v>44%</c:v>
                  </c:pt>
                  <c:pt idx="5">
                    <c:v>41%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97B3-44B5-88FD-6493C16D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4138640"/>
        <c:axId val="495730384"/>
      </c:barChart>
      <c:catAx>
        <c:axId val="5841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95730384"/>
        <c:crosses val="autoZero"/>
        <c:auto val="1"/>
        <c:lblAlgn val="ctr"/>
        <c:lblOffset val="100"/>
        <c:noMultiLvlLbl val="0"/>
      </c:catAx>
      <c:valAx>
        <c:axId val="49573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8413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561710353891351"/>
          <c:y val="3.8856671632262189E-2"/>
          <c:w val="0.27438282171250333"/>
          <c:h val="0.35263558639328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Städtische Spitex</c:v>
          </c:tx>
          <c:spPr>
            <a:solidFill>
              <a:srgbClr val="C0251E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C21546-533F-48C5-A132-1777160D681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A20-4532-8654-9EC79699C6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B47AA4F-6962-4DAB-8375-08C2144EAD34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A20-4532-8654-9EC79699C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2019</c:v>
              </c:pt>
            </c:numLit>
          </c:cat>
          <c:val>
            <c:numLit>
              <c:formatCode>#\ ##0</c:formatCode>
              <c:ptCount val="2"/>
              <c:pt idx="0">
                <c:v>72642.97</c:v>
              </c:pt>
              <c:pt idx="1">
                <c:v>87080.873000000007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{"43.1%"\"41.3%"}</c15:f>
                <c15:dlblRangeCache>
                  <c:ptCount val="2"/>
                  <c:pt idx="0">
                    <c:v>43.1%</c:v>
                  </c:pt>
                  <c:pt idx="1">
                    <c:v>41.3%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1A20-4532-8654-9EC79699C69F}"/>
            </c:ext>
          </c:extLst>
        </c:ser>
        <c:ser>
          <c:idx val="1"/>
          <c:order val="1"/>
          <c:tx>
            <c:v>Private mit Leistungs-vereinbarung</c:v>
          </c:tx>
          <c:spPr>
            <a:solidFill>
              <a:srgbClr val="F16C21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F4FB848-578F-4C2B-BA43-F244820C509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A20-4532-8654-9EC79699C6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CB263D8-2DCE-4E99-8F1A-39CDF0FFCD2F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A20-4532-8654-9EC79699C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2019</c:v>
              </c:pt>
            </c:numLit>
          </c:cat>
          <c:val>
            <c:numLit>
              <c:formatCode>#\ ##0</c:formatCode>
              <c:ptCount val="2"/>
              <c:pt idx="0">
                <c:v>20870.59</c:v>
              </c:pt>
              <c:pt idx="1">
                <c:v>33342.389953999998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{"12.7%"\"16.3%"}</c15:f>
                <c15:dlblRangeCache>
                  <c:ptCount val="2"/>
                  <c:pt idx="0">
                    <c:v>12.7%</c:v>
                  </c:pt>
                  <c:pt idx="1">
                    <c:v>16.3%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1A20-4532-8654-9EC79699C69F}"/>
            </c:ext>
          </c:extLst>
        </c:ser>
        <c:ser>
          <c:idx val="2"/>
          <c:order val="2"/>
          <c:tx>
            <c:v>Private ohne Leistungs-vereinbarung</c:v>
          </c:tx>
          <c:spPr>
            <a:solidFill>
              <a:srgbClr val="1494BB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94A1385-8F5F-4CC9-BF5A-0C1A9F4B401D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A20-4532-8654-9EC79699C6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0C3F00C-41C1-4A48-8855-34191D99AE6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A20-4532-8654-9EC79699C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2019</c:v>
              </c:pt>
            </c:numLit>
          </c:cat>
          <c:val>
            <c:numLit>
              <c:formatCode>#\ ##0</c:formatCode>
              <c:ptCount val="2"/>
              <c:pt idx="0">
                <c:v>70880.240000000005</c:v>
              </c:pt>
              <c:pt idx="1">
                <c:v>84752.075052999993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{"44.2%"\"42.4%"}</c15:f>
                <c15:dlblRangeCache>
                  <c:ptCount val="2"/>
                  <c:pt idx="0">
                    <c:v>44.2%</c:v>
                  </c:pt>
                  <c:pt idx="1">
                    <c:v>42.4%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1A20-4532-8654-9EC79699C6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05897504"/>
        <c:axId val="505896848"/>
      </c:barChart>
      <c:catAx>
        <c:axId val="5058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05896848"/>
        <c:crosses val="autoZero"/>
        <c:auto val="1"/>
        <c:lblAlgn val="ctr"/>
        <c:lblOffset val="100"/>
        <c:noMultiLvlLbl val="0"/>
      </c:catAx>
      <c:valAx>
        <c:axId val="50589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0589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890113735783031"/>
          <c:y val="4.2367672790901145E-2"/>
          <c:w val="0.30443219597550308"/>
          <c:h val="0.35970909886264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640080</xdr:colOff>
      <xdr:row>0</xdr:row>
      <xdr:rowOff>121920</xdr:rowOff>
    </xdr:from>
    <xdr:to>
      <xdr:col>7</xdr:col>
      <xdr:colOff>832485</xdr:colOff>
      <xdr:row>3</xdr:row>
      <xdr:rowOff>52705</xdr:rowOff>
    </xdr:to>
    <xdr:pic>
      <xdr:nvPicPr>
        <xdr:cNvPr id="2" name="Bild 1" descr="http://intraweb.winport.net/fileadmin/user_upload/BEHOERDEN_K/Kommunikation/Richtlinien_Erscheinungsbild/Stadt2013_RGB_150dpi_75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8560" y="121920"/>
          <a:ext cx="2752725" cy="4565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24765</xdr:rowOff>
    </xdr:from>
    <xdr:to>
      <xdr:col>5</xdr:col>
      <xdr:colOff>176530</xdr:colOff>
      <xdr:row>90</xdr:row>
      <xdr:rowOff>17145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71</xdr:row>
      <xdr:rowOff>33337</xdr:rowOff>
    </xdr:from>
    <xdr:to>
      <xdr:col>13</xdr:col>
      <xdr:colOff>447675</xdr:colOff>
      <xdr:row>88</xdr:row>
      <xdr:rowOff>23812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uerobass.ch/fileadmin/Files/2018/BAG_2018_FB3_PraevalenzschaetzungenDemen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baseColWidth="10" defaultRowHeight="14.25" x14ac:dyDescent="0.2"/>
  <cols>
    <col min="1" max="1" width="1.375" customWidth="1"/>
    <col min="2" max="2" width="7.125" customWidth="1"/>
    <col min="3" max="3" width="99.25" customWidth="1"/>
  </cols>
  <sheetData>
    <row r="1" spans="1:5" x14ac:dyDescent="0.2">
      <c r="A1" s="2"/>
      <c r="B1" s="2"/>
      <c r="C1" s="2"/>
      <c r="D1" s="2"/>
      <c r="E1" s="2"/>
    </row>
    <row r="2" spans="1:5" x14ac:dyDescent="0.2">
      <c r="A2" s="2"/>
      <c r="B2" s="1" t="s">
        <v>168</v>
      </c>
      <c r="C2" s="2"/>
      <c r="D2" s="2"/>
      <c r="E2" s="2"/>
    </row>
    <row r="3" spans="1:5" x14ac:dyDescent="0.2">
      <c r="A3" s="2"/>
      <c r="B3" s="2" t="s">
        <v>169</v>
      </c>
      <c r="C3" s="2"/>
      <c r="D3" s="2"/>
      <c r="E3" s="2"/>
    </row>
    <row r="4" spans="1:5" x14ac:dyDescent="0.2">
      <c r="A4" s="2"/>
      <c r="B4" s="2"/>
      <c r="C4" s="2"/>
      <c r="D4" s="2"/>
      <c r="E4" s="2"/>
    </row>
    <row r="5" spans="1:5" x14ac:dyDescent="0.2">
      <c r="A5" s="2"/>
      <c r="B5" s="2"/>
      <c r="C5" s="2"/>
      <c r="D5" s="2"/>
      <c r="E5" s="2"/>
    </row>
    <row r="6" spans="1:5" x14ac:dyDescent="0.2">
      <c r="A6" s="2"/>
      <c r="B6" s="1" t="s">
        <v>166</v>
      </c>
      <c r="C6" s="2"/>
      <c r="D6" s="2"/>
      <c r="E6" s="2"/>
    </row>
    <row r="7" spans="1:5" x14ac:dyDescent="0.2">
      <c r="A7" s="2"/>
      <c r="B7" s="1" t="s">
        <v>167</v>
      </c>
      <c r="C7" s="2"/>
      <c r="D7" s="2"/>
      <c r="E7" s="2"/>
    </row>
    <row r="8" spans="1:5" x14ac:dyDescent="0.2">
      <c r="A8" s="2"/>
      <c r="B8" s="2"/>
      <c r="C8" s="2"/>
      <c r="D8" s="2"/>
      <c r="E8" s="2"/>
    </row>
    <row r="9" spans="1:5" s="73" customFormat="1" ht="19.899999999999999" customHeight="1" x14ac:dyDescent="0.2">
      <c r="A9" s="74"/>
      <c r="B9" s="75" t="s">
        <v>148</v>
      </c>
      <c r="C9" s="74" t="s">
        <v>46</v>
      </c>
      <c r="D9" s="76">
        <v>2019</v>
      </c>
      <c r="E9" s="74"/>
    </row>
    <row r="10" spans="1:5" s="73" customFormat="1" ht="19.899999999999999" customHeight="1" x14ac:dyDescent="0.2">
      <c r="A10" s="74"/>
      <c r="B10" s="75" t="s">
        <v>149</v>
      </c>
      <c r="C10" s="74" t="s">
        <v>49</v>
      </c>
      <c r="D10" s="76" t="s">
        <v>44</v>
      </c>
      <c r="E10" s="74"/>
    </row>
    <row r="11" spans="1:5" s="73" customFormat="1" ht="19.899999999999999" customHeight="1" x14ac:dyDescent="0.2">
      <c r="A11" s="74"/>
      <c r="B11" s="75" t="s">
        <v>150</v>
      </c>
      <c r="C11" s="74" t="s">
        <v>213</v>
      </c>
      <c r="D11" s="76">
        <v>2019</v>
      </c>
      <c r="E11" s="74"/>
    </row>
    <row r="12" spans="1:5" s="73" customFormat="1" ht="19.899999999999999" customHeight="1" x14ac:dyDescent="0.2">
      <c r="A12" s="74"/>
      <c r="B12" s="75" t="s">
        <v>151</v>
      </c>
      <c r="C12" s="74" t="s">
        <v>50</v>
      </c>
      <c r="D12" s="76">
        <v>2019</v>
      </c>
      <c r="E12" s="74"/>
    </row>
    <row r="13" spans="1:5" s="73" customFormat="1" ht="19.899999999999999" customHeight="1" x14ac:dyDescent="0.2">
      <c r="A13" s="74"/>
      <c r="B13" s="75" t="s">
        <v>152</v>
      </c>
      <c r="C13" s="74" t="s">
        <v>193</v>
      </c>
      <c r="D13" s="76">
        <v>2019</v>
      </c>
      <c r="E13" s="74"/>
    </row>
    <row r="14" spans="1:5" s="73" customFormat="1" ht="19.899999999999999" customHeight="1" x14ac:dyDescent="0.2">
      <c r="A14" s="74"/>
      <c r="B14" s="75" t="s">
        <v>153</v>
      </c>
      <c r="C14" s="74" t="s">
        <v>180</v>
      </c>
      <c r="D14" s="76">
        <v>2019</v>
      </c>
      <c r="E14" s="74"/>
    </row>
    <row r="15" spans="1:5" s="73" customFormat="1" ht="19.899999999999999" customHeight="1" x14ac:dyDescent="0.2">
      <c r="A15" s="74"/>
      <c r="B15" s="75" t="s">
        <v>154</v>
      </c>
      <c r="C15" s="74" t="s">
        <v>113</v>
      </c>
      <c r="D15" s="76">
        <v>2019</v>
      </c>
      <c r="E15" s="74"/>
    </row>
    <row r="16" spans="1:5" s="73" customFormat="1" ht="19.899999999999999" customHeight="1" x14ac:dyDescent="0.2">
      <c r="A16" s="74"/>
      <c r="B16" s="75" t="s">
        <v>155</v>
      </c>
      <c r="C16" s="74" t="s">
        <v>171</v>
      </c>
      <c r="D16" s="76">
        <v>2019</v>
      </c>
      <c r="E16" s="74"/>
    </row>
    <row r="17" spans="1:5" s="73" customFormat="1" ht="19.899999999999999" customHeight="1" x14ac:dyDescent="0.2">
      <c r="A17" s="74"/>
      <c r="B17" s="75" t="s">
        <v>156</v>
      </c>
      <c r="C17" s="74" t="s">
        <v>181</v>
      </c>
      <c r="D17" s="76" t="s">
        <v>43</v>
      </c>
      <c r="E17" s="74"/>
    </row>
    <row r="18" spans="1:5" s="73" customFormat="1" ht="19.899999999999999" customHeight="1" x14ac:dyDescent="0.2">
      <c r="A18" s="74"/>
      <c r="B18" s="75" t="s">
        <v>157</v>
      </c>
      <c r="C18" s="74" t="s">
        <v>127</v>
      </c>
      <c r="D18" s="76" t="s">
        <v>43</v>
      </c>
      <c r="E18" s="74"/>
    </row>
    <row r="19" spans="1:5" s="73" customFormat="1" ht="19.899999999999999" customHeight="1" x14ac:dyDescent="0.2">
      <c r="A19" s="74"/>
      <c r="B19" s="75" t="s">
        <v>158</v>
      </c>
      <c r="C19" s="77" t="s">
        <v>128</v>
      </c>
      <c r="D19" s="76" t="s">
        <v>124</v>
      </c>
      <c r="E19" s="77"/>
    </row>
    <row r="20" spans="1:5" s="73" customFormat="1" ht="19.899999999999999" customHeight="1" x14ac:dyDescent="0.2">
      <c r="A20" s="74"/>
      <c r="B20" s="75" t="s">
        <v>159</v>
      </c>
      <c r="C20" s="77" t="s">
        <v>130</v>
      </c>
      <c r="D20" s="76" t="s">
        <v>43</v>
      </c>
      <c r="E20" s="77"/>
    </row>
    <row r="21" spans="1:5" s="73" customFormat="1" ht="19.899999999999999" customHeight="1" x14ac:dyDescent="0.2">
      <c r="A21" s="74"/>
      <c r="B21" s="75" t="s">
        <v>160</v>
      </c>
      <c r="C21" s="77" t="s">
        <v>129</v>
      </c>
      <c r="D21" s="76" t="s">
        <v>43</v>
      </c>
      <c r="E21" s="77"/>
    </row>
    <row r="22" spans="1:5" s="73" customFormat="1" ht="19.899999999999999" customHeight="1" x14ac:dyDescent="0.2">
      <c r="A22" s="74"/>
      <c r="B22" s="75" t="s">
        <v>161</v>
      </c>
      <c r="C22" s="77" t="s">
        <v>131</v>
      </c>
      <c r="D22" s="76" t="s">
        <v>43</v>
      </c>
      <c r="E22" s="77"/>
    </row>
    <row r="23" spans="1:5" s="73" customFormat="1" ht="19.899999999999999" customHeight="1" x14ac:dyDescent="0.2">
      <c r="A23" s="74"/>
      <c r="B23" s="75" t="s">
        <v>162</v>
      </c>
      <c r="C23" s="77" t="s">
        <v>139</v>
      </c>
      <c r="D23" s="76" t="s">
        <v>43</v>
      </c>
      <c r="E23" s="77"/>
    </row>
    <row r="24" spans="1:5" s="73" customFormat="1" ht="19.899999999999999" customHeight="1" x14ac:dyDescent="0.2">
      <c r="A24" s="74"/>
      <c r="B24" s="75" t="s">
        <v>163</v>
      </c>
      <c r="C24" s="74" t="s">
        <v>140</v>
      </c>
      <c r="D24" s="76" t="s">
        <v>44</v>
      </c>
      <c r="E24" s="74"/>
    </row>
    <row r="25" spans="1:5" s="73" customFormat="1" ht="19.899999999999999" customHeight="1" x14ac:dyDescent="0.2">
      <c r="A25" s="74"/>
      <c r="B25" s="75" t="s">
        <v>164</v>
      </c>
      <c r="C25" s="74" t="s">
        <v>141</v>
      </c>
      <c r="D25" s="76" t="s">
        <v>44</v>
      </c>
      <c r="E25" s="74"/>
    </row>
    <row r="26" spans="1:5" s="73" customFormat="1" ht="19.899999999999999" customHeight="1" x14ac:dyDescent="0.2">
      <c r="A26" s="74"/>
      <c r="B26" s="75" t="s">
        <v>165</v>
      </c>
      <c r="C26" s="74" t="s">
        <v>142</v>
      </c>
      <c r="D26" s="76" t="s">
        <v>172</v>
      </c>
      <c r="E26" s="74"/>
    </row>
    <row r="27" spans="1:5" x14ac:dyDescent="0.2">
      <c r="A27" s="2"/>
      <c r="B27" s="2"/>
      <c r="C27" s="2"/>
      <c r="D27" s="2"/>
      <c r="E27" s="2"/>
    </row>
    <row r="28" spans="1:5" x14ac:dyDescent="0.2">
      <c r="A28" s="2"/>
      <c r="B28" s="2"/>
      <c r="C28" s="2"/>
      <c r="D28" s="2"/>
      <c r="E28" s="2"/>
    </row>
  </sheetData>
  <hyperlinks>
    <hyperlink ref="B9" location="T_1!A1" display="T_1"/>
    <hyperlink ref="B10" location="T_2!A1" display="T_2"/>
    <hyperlink ref="B11" location="T_3!A1" display="T_3"/>
    <hyperlink ref="B12" location="T_4!A1" display="T_4"/>
    <hyperlink ref="B13" location="T_5!A1" display="T_5"/>
    <hyperlink ref="B14" location="T_6!A1" display="T_6"/>
    <hyperlink ref="B15" location="T_7!A1" display="T_7"/>
    <hyperlink ref="B16" location="T_8!A1" display="T_8"/>
    <hyperlink ref="B17" location="T_9!A1" display="T_9"/>
    <hyperlink ref="B18" location="T_10!A1" display="T_10"/>
    <hyperlink ref="B19" location="T_11!A1" display="T_11"/>
    <hyperlink ref="B20" location="T_12!A1" display="T_12"/>
    <hyperlink ref="B21" location="T_13!A1" display="T_13"/>
    <hyperlink ref="B22" location="T_14!A1" display="T_14"/>
    <hyperlink ref="B23" location="T_15!A1" display="T_15"/>
    <hyperlink ref="B24" location="T_16!A1" display="T_16"/>
    <hyperlink ref="B25" location="T_17!A1" display="T_17"/>
    <hyperlink ref="B26" location="T_18!A1" display="T_18"/>
  </hyperlink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/>
  </sheetViews>
  <sheetFormatPr baseColWidth="10" defaultColWidth="11" defaultRowHeight="12.75" x14ac:dyDescent="0.2"/>
  <cols>
    <col min="1" max="1" width="41.625" style="36" customWidth="1"/>
    <col min="2" max="5" width="11.125" style="36" customWidth="1"/>
    <col min="6" max="8" width="11" style="36"/>
    <col min="9" max="9" width="11.125" style="36" customWidth="1"/>
    <col min="10" max="16384" width="11" style="36"/>
  </cols>
  <sheetData>
    <row r="1" spans="1:9" x14ac:dyDescent="0.2">
      <c r="A1" s="25" t="s">
        <v>196</v>
      </c>
      <c r="F1" s="37"/>
      <c r="G1" s="37"/>
    </row>
    <row r="2" spans="1:9" x14ac:dyDescent="0.2">
      <c r="A2" s="2" t="s">
        <v>43</v>
      </c>
      <c r="F2" s="37"/>
      <c r="G2" s="37"/>
    </row>
    <row r="3" spans="1:9" x14ac:dyDescent="0.2">
      <c r="A3" s="36" t="s">
        <v>42</v>
      </c>
      <c r="F3" s="37"/>
      <c r="G3" s="37"/>
    </row>
    <row r="4" spans="1:9" x14ac:dyDescent="0.2">
      <c r="F4" s="37"/>
      <c r="G4" s="37"/>
    </row>
    <row r="5" spans="1:9" x14ac:dyDescent="0.2">
      <c r="F5" s="37"/>
      <c r="G5" s="37"/>
    </row>
    <row r="6" spans="1:9" x14ac:dyDescent="0.2">
      <c r="B6" s="38">
        <v>2015</v>
      </c>
      <c r="C6" s="38">
        <v>2016</v>
      </c>
      <c r="D6" s="38">
        <v>2017</v>
      </c>
      <c r="E6" s="38">
        <v>2018</v>
      </c>
      <c r="F6" s="38">
        <v>2019</v>
      </c>
      <c r="G6" s="39"/>
      <c r="H6" s="39"/>
      <c r="I6" s="40"/>
    </row>
    <row r="7" spans="1:9" x14ac:dyDescent="0.2">
      <c r="A7" s="25" t="s">
        <v>5</v>
      </c>
      <c r="B7" s="26">
        <v>377541</v>
      </c>
      <c r="C7" s="26">
        <v>387500</v>
      </c>
      <c r="D7" s="26">
        <v>394178</v>
      </c>
      <c r="E7" s="26">
        <v>415286</v>
      </c>
      <c r="F7" s="26">
        <v>417214</v>
      </c>
      <c r="G7" s="24"/>
      <c r="H7" s="41"/>
      <c r="I7" s="28"/>
    </row>
    <row r="8" spans="1:9" x14ac:dyDescent="0.2">
      <c r="A8" s="70" t="s">
        <v>24</v>
      </c>
      <c r="B8" s="27">
        <v>374497</v>
      </c>
      <c r="C8" s="27">
        <v>384056</v>
      </c>
      <c r="D8" s="27">
        <v>390866</v>
      </c>
      <c r="E8" s="27">
        <v>410719</v>
      </c>
      <c r="F8" s="27">
        <v>411452</v>
      </c>
      <c r="G8" s="28"/>
      <c r="H8" s="28"/>
    </row>
    <row r="9" spans="1:9" x14ac:dyDescent="0.2">
      <c r="A9" s="70" t="s">
        <v>25</v>
      </c>
      <c r="B9" s="27">
        <v>3044</v>
      </c>
      <c r="C9" s="27">
        <v>3444</v>
      </c>
      <c r="D9" s="27">
        <v>3312</v>
      </c>
      <c r="E9" s="27">
        <v>4567</v>
      </c>
      <c r="F9" s="27">
        <v>5762</v>
      </c>
      <c r="G9" s="28"/>
      <c r="H9" s="28"/>
    </row>
    <row r="10" spans="1:9" x14ac:dyDescent="0.2">
      <c r="A10" s="32"/>
      <c r="B10" s="27"/>
      <c r="C10" s="27"/>
      <c r="D10" s="27"/>
      <c r="E10" s="27"/>
      <c r="F10" s="27"/>
      <c r="G10" s="28"/>
      <c r="H10" s="28"/>
    </row>
    <row r="11" spans="1:9" x14ac:dyDescent="0.2">
      <c r="A11" s="25" t="s">
        <v>26</v>
      </c>
      <c r="B11" s="42"/>
      <c r="C11" s="42">
        <f t="shared" ref="C11:F11" si="0">C12/C7</f>
        <v>0.55441032258064515</v>
      </c>
      <c r="D11" s="42">
        <f t="shared" si="0"/>
        <v>0.53610551578221011</v>
      </c>
      <c r="E11" s="42">
        <f t="shared" si="0"/>
        <v>0.50611385888279403</v>
      </c>
      <c r="F11" s="42">
        <f t="shared" si="0"/>
        <v>0.50406506013700403</v>
      </c>
      <c r="G11" s="25"/>
      <c r="H11" s="43"/>
    </row>
    <row r="12" spans="1:9" x14ac:dyDescent="0.2">
      <c r="A12" s="70" t="s">
        <v>27</v>
      </c>
      <c r="B12" s="27">
        <v>213482</v>
      </c>
      <c r="C12" s="27">
        <v>214834</v>
      </c>
      <c r="D12" s="27">
        <v>211321</v>
      </c>
      <c r="E12" s="27">
        <v>210182</v>
      </c>
      <c r="F12" s="27">
        <v>210303</v>
      </c>
      <c r="G12" s="28"/>
      <c r="H12" s="44"/>
    </row>
    <row r="13" spans="1:9" x14ac:dyDescent="0.2">
      <c r="A13" s="70" t="s">
        <v>28</v>
      </c>
      <c r="B13" s="27">
        <v>36651</v>
      </c>
      <c r="C13" s="27">
        <v>39429</v>
      </c>
      <c r="D13" s="27">
        <v>39290</v>
      </c>
      <c r="E13" s="27">
        <v>48557</v>
      </c>
      <c r="F13" s="27">
        <v>50134</v>
      </c>
      <c r="G13" s="28"/>
      <c r="H13" s="33"/>
    </row>
    <row r="14" spans="1:9" x14ac:dyDescent="0.2">
      <c r="A14" s="70" t="s">
        <v>29</v>
      </c>
      <c r="B14" s="27">
        <v>127408</v>
      </c>
      <c r="C14" s="27">
        <v>133237</v>
      </c>
      <c r="D14" s="27">
        <v>143567</v>
      </c>
      <c r="E14" s="27">
        <v>156547</v>
      </c>
      <c r="F14" s="27">
        <v>156777</v>
      </c>
      <c r="G14" s="28"/>
      <c r="H14" s="33"/>
    </row>
    <row r="15" spans="1:9" x14ac:dyDescent="0.2">
      <c r="A15" s="32" t="s">
        <v>30</v>
      </c>
      <c r="B15" s="27">
        <v>44350</v>
      </c>
      <c r="C15" s="27">
        <v>48661</v>
      </c>
      <c r="D15" s="27">
        <v>48240</v>
      </c>
      <c r="E15" s="27">
        <v>50336</v>
      </c>
      <c r="F15" s="27">
        <v>55169</v>
      </c>
      <c r="G15" s="28"/>
      <c r="H15" s="33"/>
    </row>
    <row r="16" spans="1:9" x14ac:dyDescent="0.2">
      <c r="A16" s="32" t="s">
        <v>31</v>
      </c>
      <c r="B16" s="27">
        <v>83058</v>
      </c>
      <c r="C16" s="27">
        <v>84576</v>
      </c>
      <c r="D16" s="27">
        <v>95327</v>
      </c>
      <c r="E16" s="27">
        <v>106211</v>
      </c>
      <c r="F16" s="27">
        <v>101608</v>
      </c>
      <c r="G16" s="28"/>
      <c r="H16" s="33"/>
    </row>
    <row r="17" spans="1:10" x14ac:dyDescent="0.2">
      <c r="A17" s="70" t="s">
        <v>33</v>
      </c>
      <c r="B17" s="27">
        <f t="shared" ref="B17:F17" si="1">B13+B14</f>
        <v>164059</v>
      </c>
      <c r="C17" s="27">
        <f t="shared" si="1"/>
        <v>172666</v>
      </c>
      <c r="D17" s="27">
        <f t="shared" si="1"/>
        <v>182857</v>
      </c>
      <c r="E17" s="27">
        <f t="shared" si="1"/>
        <v>205104</v>
      </c>
      <c r="F17" s="27">
        <f t="shared" si="1"/>
        <v>206911</v>
      </c>
      <c r="G17" s="28"/>
      <c r="H17" s="33"/>
    </row>
    <row r="18" spans="1:10" x14ac:dyDescent="0.2">
      <c r="A18" s="32"/>
      <c r="B18" s="27"/>
      <c r="C18" s="27"/>
      <c r="D18" s="27"/>
      <c r="E18" s="27"/>
      <c r="F18" s="27"/>
      <c r="G18" s="28"/>
      <c r="H18" s="33"/>
    </row>
    <row r="19" spans="1:10" x14ac:dyDescent="0.2">
      <c r="A19" s="25" t="s">
        <v>41</v>
      </c>
    </row>
    <row r="20" spans="1:10" x14ac:dyDescent="0.2">
      <c r="A20" s="70" t="s">
        <v>27</v>
      </c>
      <c r="B20" s="42">
        <v>0.56545381826079821</v>
      </c>
      <c r="C20" s="42">
        <v>0.55441032258064515</v>
      </c>
      <c r="D20" s="42">
        <v>0.53610551578221011</v>
      </c>
      <c r="E20" s="42">
        <v>0.50611385888279403</v>
      </c>
      <c r="F20" s="42">
        <v>0.50406506013700403</v>
      </c>
      <c r="G20" s="42"/>
    </row>
    <row r="21" spans="1:10" x14ac:dyDescent="0.2">
      <c r="A21" s="70" t="s">
        <v>210</v>
      </c>
      <c r="B21" s="42">
        <v>9.7078198129474685E-2</v>
      </c>
      <c r="C21" s="42">
        <v>0.10175225806451613</v>
      </c>
      <c r="D21" s="42">
        <v>9.967578099234356E-2</v>
      </c>
      <c r="E21" s="42">
        <v>0.11692424016220147</v>
      </c>
      <c r="F21" s="42">
        <v>0.12016375289419819</v>
      </c>
      <c r="G21" s="42"/>
    </row>
    <row r="22" spans="1:10" x14ac:dyDescent="0.2">
      <c r="A22" s="70" t="s">
        <v>211</v>
      </c>
      <c r="B22" s="42">
        <v>0.33746798360972713</v>
      </c>
      <c r="C22" s="42">
        <v>0.34383741935483869</v>
      </c>
      <c r="D22" s="42">
        <v>0.36421870322544636</v>
      </c>
      <c r="E22" s="42">
        <v>0.37696190095500448</v>
      </c>
      <c r="F22" s="42">
        <v>0.3757711869687978</v>
      </c>
    </row>
    <row r="23" spans="1:10" x14ac:dyDescent="0.2">
      <c r="A23" s="32" t="s">
        <v>30</v>
      </c>
      <c r="B23" s="42">
        <v>0.11747068530305319</v>
      </c>
      <c r="C23" s="42">
        <v>0.12557677419354837</v>
      </c>
      <c r="D23" s="42">
        <v>0.12238125922806448</v>
      </c>
      <c r="E23" s="42">
        <v>0.1212080349445924</v>
      </c>
      <c r="F23" s="42">
        <v>0.1322319001759289</v>
      </c>
      <c r="H23" s="46"/>
    </row>
    <row r="24" spans="1:10" x14ac:dyDescent="0.2">
      <c r="A24" s="32" t="s">
        <v>31</v>
      </c>
      <c r="B24" s="42">
        <v>0.21999729830667397</v>
      </c>
      <c r="C24" s="42">
        <v>0.21826064516129032</v>
      </c>
      <c r="D24" s="42">
        <v>0.24183744399738188</v>
      </c>
      <c r="E24" s="42">
        <v>0.25575386601041211</v>
      </c>
      <c r="F24" s="42">
        <v>0.24353928679286888</v>
      </c>
      <c r="H24" s="46"/>
    </row>
    <row r="25" spans="1:10" x14ac:dyDescent="0.2">
      <c r="A25" s="32"/>
      <c r="B25" s="27"/>
      <c r="C25" s="27"/>
      <c r="D25" s="27"/>
      <c r="E25" s="27"/>
      <c r="F25" s="27"/>
      <c r="G25" s="28"/>
      <c r="H25" s="33"/>
    </row>
    <row r="26" spans="1:10" x14ac:dyDescent="0.2">
      <c r="A26" s="25" t="s">
        <v>38</v>
      </c>
      <c r="B26" s="30"/>
      <c r="C26" s="30"/>
      <c r="D26" s="30"/>
      <c r="E26" s="30"/>
      <c r="F26" s="30"/>
      <c r="G26" s="25"/>
      <c r="H26" s="43"/>
    </row>
    <row r="27" spans="1:10" x14ac:dyDescent="0.2">
      <c r="A27" s="70" t="s">
        <v>34</v>
      </c>
      <c r="B27" s="27">
        <v>294483</v>
      </c>
      <c r="C27" s="27">
        <v>302924</v>
      </c>
      <c r="D27" s="27">
        <v>298851</v>
      </c>
      <c r="E27" s="27">
        <v>309075</v>
      </c>
      <c r="F27" s="27">
        <v>315606</v>
      </c>
      <c r="G27" s="28"/>
      <c r="H27" s="28"/>
    </row>
    <row r="28" spans="1:10" x14ac:dyDescent="0.2">
      <c r="A28" s="70" t="s">
        <v>32</v>
      </c>
      <c r="B28" s="27">
        <v>83058</v>
      </c>
      <c r="C28" s="27">
        <v>84576</v>
      </c>
      <c r="D28" s="27">
        <v>95327</v>
      </c>
      <c r="E28" s="27">
        <v>106211</v>
      </c>
      <c r="F28" s="27">
        <v>101608</v>
      </c>
      <c r="G28" s="28"/>
      <c r="H28" s="28"/>
    </row>
    <row r="29" spans="1:10" x14ac:dyDescent="0.2">
      <c r="A29" s="32"/>
      <c r="B29" s="27"/>
      <c r="C29" s="27"/>
      <c r="D29" s="27"/>
      <c r="E29" s="27"/>
      <c r="F29" s="27"/>
      <c r="G29" s="28"/>
      <c r="H29" s="28"/>
    </row>
    <row r="30" spans="1:10" x14ac:dyDescent="0.2">
      <c r="A30" s="25" t="s">
        <v>39</v>
      </c>
      <c r="B30" s="27"/>
      <c r="C30" s="27"/>
      <c r="D30" s="27"/>
      <c r="E30" s="27"/>
      <c r="F30" s="27"/>
      <c r="G30" s="28"/>
      <c r="H30" s="28"/>
      <c r="I30" s="28"/>
      <c r="J30" s="28"/>
    </row>
    <row r="31" spans="1:10" x14ac:dyDescent="0.2">
      <c r="A31" s="70" t="s">
        <v>23</v>
      </c>
      <c r="B31" s="47">
        <v>25234</v>
      </c>
      <c r="C31" s="47">
        <v>27422</v>
      </c>
      <c r="D31" s="47">
        <v>26980</v>
      </c>
      <c r="E31" s="47">
        <v>28468</v>
      </c>
      <c r="F31" s="47">
        <v>26850</v>
      </c>
      <c r="G31" s="28"/>
      <c r="H31" s="33"/>
    </row>
    <row r="32" spans="1:10" x14ac:dyDescent="0.2">
      <c r="A32" s="70" t="s">
        <v>197</v>
      </c>
      <c r="B32" s="47">
        <v>73326</v>
      </c>
      <c r="C32" s="47">
        <v>76400</v>
      </c>
      <c r="D32" s="47">
        <v>84426</v>
      </c>
      <c r="E32" s="47">
        <v>90413</v>
      </c>
      <c r="F32" s="47">
        <v>91141</v>
      </c>
      <c r="G32" s="28"/>
      <c r="H32" s="33"/>
    </row>
    <row r="33" spans="1:8" x14ac:dyDescent="0.2">
      <c r="A33" s="70" t="s">
        <v>125</v>
      </c>
      <c r="B33" s="47">
        <v>278981</v>
      </c>
      <c r="C33" s="47">
        <v>283678</v>
      </c>
      <c r="D33" s="47">
        <v>282772</v>
      </c>
      <c r="E33" s="47">
        <v>296405</v>
      </c>
      <c r="F33" s="47">
        <v>299223</v>
      </c>
      <c r="G33" s="28"/>
      <c r="H33" s="33"/>
    </row>
    <row r="34" spans="1:8" x14ac:dyDescent="0.2">
      <c r="A34" s="32"/>
      <c r="B34" s="47"/>
      <c r="C34" s="47"/>
      <c r="D34" s="47"/>
      <c r="E34" s="47"/>
      <c r="F34" s="47"/>
      <c r="G34" s="28"/>
      <c r="H34" s="33"/>
    </row>
    <row r="35" spans="1:8" x14ac:dyDescent="0.2">
      <c r="A35" s="25" t="s">
        <v>35</v>
      </c>
      <c r="B35" s="30"/>
      <c r="C35" s="30"/>
      <c r="D35" s="30"/>
      <c r="E35" s="31"/>
      <c r="F35" s="31"/>
      <c r="G35" s="43"/>
      <c r="H35" s="43"/>
    </row>
    <row r="36" spans="1:8" x14ac:dyDescent="0.2">
      <c r="A36" s="25" t="s">
        <v>5</v>
      </c>
      <c r="B36" s="26">
        <v>373295</v>
      </c>
      <c r="C36" s="26">
        <v>380344</v>
      </c>
      <c r="D36" s="26">
        <v>387897</v>
      </c>
      <c r="E36" s="26">
        <v>408712</v>
      </c>
      <c r="F36" s="26">
        <v>404283</v>
      </c>
      <c r="G36" s="28"/>
      <c r="H36" s="28"/>
    </row>
    <row r="37" spans="1:8" x14ac:dyDescent="0.2">
      <c r="A37" s="70" t="s">
        <v>27</v>
      </c>
      <c r="B37" s="27">
        <v>209449</v>
      </c>
      <c r="C37" s="27">
        <v>208402</v>
      </c>
      <c r="D37" s="27">
        <v>205669</v>
      </c>
      <c r="E37" s="27">
        <v>204067</v>
      </c>
      <c r="F37" s="27">
        <v>197592</v>
      </c>
      <c r="G37" s="28"/>
      <c r="H37" s="28"/>
    </row>
    <row r="38" spans="1:8" x14ac:dyDescent="0.2">
      <c r="A38" s="70" t="s">
        <v>28</v>
      </c>
      <c r="B38" s="27">
        <v>36651</v>
      </c>
      <c r="C38" s="27">
        <v>39429</v>
      </c>
      <c r="D38" s="27">
        <v>39290</v>
      </c>
      <c r="E38" s="27">
        <v>48557</v>
      </c>
      <c r="F38" s="27">
        <v>50134</v>
      </c>
      <c r="G38" s="28"/>
      <c r="H38" s="28"/>
    </row>
    <row r="39" spans="1:8" x14ac:dyDescent="0.2">
      <c r="A39" s="70" t="s">
        <v>29</v>
      </c>
      <c r="B39" s="27">
        <f>SUM(B40:B41)</f>
        <v>127195</v>
      </c>
      <c r="C39" s="27">
        <f t="shared" ref="C39:F39" si="2">SUM(C40:C41)</f>
        <v>132513</v>
      </c>
      <c r="D39" s="27">
        <f t="shared" si="2"/>
        <v>142938</v>
      </c>
      <c r="E39" s="27">
        <f t="shared" si="2"/>
        <v>156088</v>
      </c>
      <c r="F39" s="27">
        <f t="shared" si="2"/>
        <v>156557</v>
      </c>
      <c r="G39" s="28"/>
      <c r="H39" s="28"/>
    </row>
    <row r="40" spans="1:8" x14ac:dyDescent="0.2">
      <c r="A40" s="32" t="s">
        <v>30</v>
      </c>
      <c r="B40" s="27">
        <v>44305</v>
      </c>
      <c r="C40" s="27">
        <v>48492</v>
      </c>
      <c r="D40" s="27">
        <v>48240</v>
      </c>
      <c r="E40" s="27">
        <v>50330</v>
      </c>
      <c r="F40" s="27">
        <v>55160</v>
      </c>
      <c r="G40" s="28"/>
      <c r="H40" s="28"/>
    </row>
    <row r="41" spans="1:8" x14ac:dyDescent="0.2">
      <c r="A41" s="32" t="s">
        <v>31</v>
      </c>
      <c r="B41" s="27">
        <v>82890</v>
      </c>
      <c r="C41" s="27">
        <v>84021</v>
      </c>
      <c r="D41" s="27">
        <v>94698</v>
      </c>
      <c r="E41" s="27">
        <v>105758</v>
      </c>
      <c r="F41" s="27">
        <v>101397</v>
      </c>
      <c r="G41" s="28"/>
      <c r="H41" s="28"/>
    </row>
    <row r="42" spans="1:8" x14ac:dyDescent="0.2">
      <c r="A42" s="45"/>
      <c r="B42" s="27"/>
      <c r="C42" s="27"/>
      <c r="D42" s="27"/>
      <c r="E42" s="27"/>
      <c r="F42" s="27"/>
      <c r="G42" s="28"/>
      <c r="H42" s="28"/>
    </row>
    <row r="43" spans="1:8" x14ac:dyDescent="0.2">
      <c r="A43" s="25" t="s">
        <v>40</v>
      </c>
    </row>
    <row r="44" spans="1:8" x14ac:dyDescent="0.2">
      <c r="A44" s="71" t="s">
        <v>36</v>
      </c>
      <c r="B44" s="27">
        <v>55316</v>
      </c>
      <c r="C44" s="27">
        <v>56539</v>
      </c>
      <c r="D44" s="27">
        <v>54267</v>
      </c>
      <c r="E44" s="27">
        <v>44827</v>
      </c>
      <c r="F44" s="27">
        <v>43753</v>
      </c>
      <c r="G44" s="28"/>
      <c r="H44" s="28"/>
    </row>
    <row r="45" spans="1:8" x14ac:dyDescent="0.2">
      <c r="A45" s="70" t="s">
        <v>37</v>
      </c>
      <c r="B45" s="27">
        <v>154133</v>
      </c>
      <c r="C45" s="27">
        <v>151863</v>
      </c>
      <c r="D45" s="27">
        <v>151402</v>
      </c>
      <c r="E45" s="27">
        <v>159240</v>
      </c>
      <c r="F45" s="27">
        <v>153839</v>
      </c>
      <c r="G45" s="28"/>
      <c r="H45" s="28"/>
    </row>
    <row r="46" spans="1:8" x14ac:dyDescent="0.2">
      <c r="A46" s="70" t="s">
        <v>199</v>
      </c>
      <c r="B46" s="27">
        <v>6230</v>
      </c>
      <c r="C46" s="27">
        <v>7400</v>
      </c>
      <c r="D46" s="27">
        <v>6775</v>
      </c>
      <c r="E46" s="27">
        <v>10612</v>
      </c>
      <c r="F46" s="27">
        <v>5415</v>
      </c>
      <c r="G46" s="28"/>
      <c r="H46" s="28"/>
    </row>
    <row r="47" spans="1:8" x14ac:dyDescent="0.2">
      <c r="A47" s="70" t="s">
        <v>198</v>
      </c>
      <c r="B47" s="27">
        <v>30421</v>
      </c>
      <c r="C47" s="27">
        <v>32029</v>
      </c>
      <c r="D47" s="27">
        <v>32515</v>
      </c>
      <c r="E47" s="27">
        <v>37945</v>
      </c>
      <c r="F47" s="27">
        <v>44719</v>
      </c>
      <c r="G47" s="28"/>
      <c r="H47" s="28"/>
    </row>
    <row r="48" spans="1:8" x14ac:dyDescent="0.2">
      <c r="A48" s="70" t="s">
        <v>200</v>
      </c>
      <c r="B48" s="27">
        <v>24690</v>
      </c>
      <c r="C48" s="27">
        <v>21502</v>
      </c>
      <c r="D48" s="27">
        <v>24383</v>
      </c>
      <c r="E48" s="27">
        <v>26506</v>
      </c>
      <c r="F48" s="27">
        <v>25685</v>
      </c>
      <c r="G48" s="28"/>
      <c r="H48" s="28"/>
    </row>
    <row r="49" spans="1:8" x14ac:dyDescent="0.2">
      <c r="A49" s="70" t="s">
        <v>201</v>
      </c>
      <c r="B49" s="27">
        <v>102505</v>
      </c>
      <c r="C49" s="27">
        <v>111011</v>
      </c>
      <c r="D49" s="27">
        <v>118555</v>
      </c>
      <c r="E49" s="27">
        <v>129582</v>
      </c>
      <c r="F49" s="27">
        <v>130872</v>
      </c>
      <c r="G49" s="28"/>
      <c r="H49" s="28"/>
    </row>
    <row r="50" spans="1:8" x14ac:dyDescent="0.2">
      <c r="A50" s="25"/>
      <c r="B50" s="25"/>
      <c r="C50" s="25"/>
      <c r="D50" s="25"/>
      <c r="E50" s="25"/>
      <c r="F50" s="25"/>
    </row>
    <row r="51" spans="1:8" x14ac:dyDescent="0.2">
      <c r="G51" s="24"/>
      <c r="H51" s="41"/>
    </row>
    <row r="52" spans="1:8" x14ac:dyDescent="0.2">
      <c r="G52" s="24"/>
      <c r="H52" s="33"/>
    </row>
    <row r="53" spans="1:8" x14ac:dyDescent="0.2">
      <c r="G53" s="24"/>
      <c r="H53" s="33"/>
    </row>
    <row r="54" spans="1:8" x14ac:dyDescent="0.2">
      <c r="B54" s="47"/>
      <c r="C54" s="47"/>
      <c r="D54" s="47"/>
      <c r="E54" s="47"/>
      <c r="F54" s="47"/>
      <c r="G54" s="24"/>
      <c r="H54" s="33"/>
    </row>
    <row r="55" spans="1:8" x14ac:dyDescent="0.2">
      <c r="B55" s="37"/>
      <c r="C55" s="37"/>
      <c r="D55" s="37"/>
      <c r="E55" s="37"/>
      <c r="F55" s="37"/>
      <c r="G55" s="24"/>
      <c r="H55" s="33"/>
    </row>
    <row r="56" spans="1:8" x14ac:dyDescent="0.2">
      <c r="B56" s="37"/>
      <c r="C56" s="37"/>
      <c r="D56" s="37"/>
      <c r="E56" s="37"/>
      <c r="F56" s="37"/>
      <c r="G56" s="24"/>
      <c r="H56" s="33"/>
    </row>
    <row r="57" spans="1:8" x14ac:dyDescent="0.2">
      <c r="B57" s="37"/>
      <c r="C57" s="37"/>
      <c r="D57" s="37"/>
      <c r="E57" s="37"/>
      <c r="F57" s="37"/>
      <c r="G57" s="24"/>
      <c r="H57" s="33"/>
    </row>
    <row r="58" spans="1:8" x14ac:dyDescent="0.2">
      <c r="H58" s="46"/>
    </row>
    <row r="59" spans="1:8" x14ac:dyDescent="0.2">
      <c r="A59" s="32"/>
      <c r="B59" s="27"/>
      <c r="C59" s="27"/>
      <c r="D59" s="27"/>
      <c r="E59" s="27"/>
      <c r="F59" s="27"/>
    </row>
    <row r="60" spans="1:8" x14ac:dyDescent="0.2">
      <c r="A60" s="32"/>
      <c r="B60" s="27"/>
      <c r="C60" s="27"/>
      <c r="D60" s="27"/>
      <c r="E60" s="27"/>
      <c r="F60" s="27"/>
    </row>
    <row r="61" spans="1:8" x14ac:dyDescent="0.2">
      <c r="A61" s="32"/>
      <c r="B61" s="27"/>
      <c r="C61" s="27"/>
      <c r="D61" s="27"/>
      <c r="E61" s="27"/>
      <c r="F61" s="27"/>
    </row>
    <row r="62" spans="1:8" x14ac:dyDescent="0.2">
      <c r="A62" s="32"/>
      <c r="B62" s="27"/>
      <c r="C62" s="27"/>
      <c r="D62" s="27"/>
      <c r="E62" s="27"/>
      <c r="F62" s="27"/>
    </row>
    <row r="63" spans="1:8" x14ac:dyDescent="0.2">
      <c r="A63" s="32"/>
      <c r="B63" s="27"/>
      <c r="C63" s="27"/>
      <c r="D63" s="27"/>
      <c r="E63" s="27"/>
      <c r="F63" s="27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/>
  </sheetViews>
  <sheetFormatPr baseColWidth="10" defaultColWidth="11.125" defaultRowHeight="12.75" x14ac:dyDescent="0.2"/>
  <cols>
    <col min="1" max="1" width="32.625" style="36" customWidth="1"/>
    <col min="2" max="6" width="11" style="36" customWidth="1"/>
    <col min="7" max="7" width="3.625" style="36" customWidth="1"/>
    <col min="8" max="12" width="11" style="36" customWidth="1"/>
    <col min="13" max="16384" width="11.125" style="36"/>
  </cols>
  <sheetData>
    <row r="1" spans="1:14" x14ac:dyDescent="0.2">
      <c r="A1" s="25" t="s">
        <v>202</v>
      </c>
    </row>
    <row r="2" spans="1:14" x14ac:dyDescent="0.2">
      <c r="A2" s="2" t="s">
        <v>43</v>
      </c>
    </row>
    <row r="3" spans="1:14" x14ac:dyDescent="0.2">
      <c r="A3" s="36" t="s">
        <v>42</v>
      </c>
    </row>
    <row r="4" spans="1:14" x14ac:dyDescent="0.2">
      <c r="A4" s="2"/>
      <c r="H4" s="25" t="s">
        <v>51</v>
      </c>
    </row>
    <row r="5" spans="1:14" x14ac:dyDescent="0.2">
      <c r="B5" s="25">
        <v>2015</v>
      </c>
      <c r="C5" s="25">
        <v>2016</v>
      </c>
      <c r="D5" s="25">
        <v>2017</v>
      </c>
      <c r="E5" s="25">
        <v>2018</v>
      </c>
      <c r="F5" s="25">
        <v>2019</v>
      </c>
      <c r="H5" s="25">
        <v>2015</v>
      </c>
      <c r="I5" s="25">
        <v>2016</v>
      </c>
      <c r="J5" s="25">
        <v>2017</v>
      </c>
      <c r="K5" s="25">
        <v>2018</v>
      </c>
      <c r="L5" s="25">
        <v>2019</v>
      </c>
    </row>
    <row r="6" spans="1:14" x14ac:dyDescent="0.2">
      <c r="A6" s="25" t="s">
        <v>5</v>
      </c>
      <c r="B6" s="52">
        <v>1222.5000000000014</v>
      </c>
      <c r="C6" s="52">
        <v>1268.1666666666672</v>
      </c>
      <c r="D6" s="52">
        <v>1288.9166666666672</v>
      </c>
      <c r="E6" s="52">
        <v>1340.2500000000007</v>
      </c>
      <c r="F6" s="52">
        <v>1365.2500000000007</v>
      </c>
      <c r="G6" s="51"/>
      <c r="H6" s="46">
        <f>(100*(B6/B$6))</f>
        <v>100</v>
      </c>
      <c r="I6" s="46">
        <f t="shared" ref="I6:L6" si="0">(100*(C6/C$6))</f>
        <v>100</v>
      </c>
      <c r="J6" s="46">
        <f t="shared" si="0"/>
        <v>100</v>
      </c>
      <c r="K6" s="46">
        <f t="shared" si="0"/>
        <v>100</v>
      </c>
      <c r="L6" s="46">
        <f t="shared" si="0"/>
        <v>100</v>
      </c>
    </row>
    <row r="7" spans="1:14" x14ac:dyDescent="0.2">
      <c r="A7" s="2" t="s">
        <v>23</v>
      </c>
      <c r="B7" s="47">
        <v>80.083333333333201</v>
      </c>
      <c r="C7" s="47">
        <v>87.083333333333215</v>
      </c>
      <c r="D7" s="47">
        <v>87.499999999999915</v>
      </c>
      <c r="E7" s="47">
        <v>91.25</v>
      </c>
      <c r="F7" s="47">
        <v>85.083333333333201</v>
      </c>
      <c r="G7" s="53"/>
      <c r="H7" s="46">
        <f t="shared" ref="H7:H9" si="1">(100*(B7/B$6))</f>
        <v>6.550783912747085</v>
      </c>
      <c r="I7" s="46">
        <f t="shared" ref="I7:I9" si="2">(100*(C7/C$6))</f>
        <v>6.8668681824155486</v>
      </c>
      <c r="J7" s="46">
        <f t="shared" ref="J7:J9" si="3">(100*(D7/D$6))</f>
        <v>6.7886467964052404</v>
      </c>
      <c r="K7" s="46">
        <f t="shared" ref="K7:K9" si="4">(100*(E7/E$6))</f>
        <v>6.8084312628240964</v>
      </c>
      <c r="L7" s="46">
        <f t="shared" ref="L7:L9" si="5">(100*(F7/F$6))</f>
        <v>6.2320698284807294</v>
      </c>
    </row>
    <row r="8" spans="1:14" x14ac:dyDescent="0.2">
      <c r="A8" s="2" t="s">
        <v>197</v>
      </c>
      <c r="B8" s="47">
        <v>242.833333333334</v>
      </c>
      <c r="C8" s="47">
        <v>260.00000000000136</v>
      </c>
      <c r="D8" s="47">
        <v>285.16666666666777</v>
      </c>
      <c r="E8" s="47">
        <v>299.58333333333366</v>
      </c>
      <c r="F8" s="47">
        <v>306.83333333333178</v>
      </c>
      <c r="G8" s="53"/>
      <c r="H8" s="46">
        <f t="shared" si="1"/>
        <v>19.863667348329958</v>
      </c>
      <c r="I8" s="46">
        <f t="shared" si="2"/>
        <v>20.502037061374786</v>
      </c>
      <c r="J8" s="46">
        <f t="shared" si="3"/>
        <v>22.124523178379853</v>
      </c>
      <c r="K8" s="46">
        <f t="shared" si="4"/>
        <v>22.352794876577768</v>
      </c>
      <c r="L8" s="46">
        <f t="shared" si="5"/>
        <v>22.474516266861865</v>
      </c>
    </row>
    <row r="9" spans="1:14" x14ac:dyDescent="0.2">
      <c r="A9" s="2" t="s">
        <v>132</v>
      </c>
      <c r="B9" s="47">
        <v>899.58333333333098</v>
      </c>
      <c r="C9" s="47">
        <v>921.08333333333292</v>
      </c>
      <c r="D9" s="47">
        <v>916.24999999999807</v>
      </c>
      <c r="E9" s="47">
        <v>949.41666666666606</v>
      </c>
      <c r="F9" s="47">
        <v>973.33333333333064</v>
      </c>
      <c r="G9" s="53"/>
      <c r="H9" s="46">
        <f t="shared" si="1"/>
        <v>73.585548738922697</v>
      </c>
      <c r="I9" s="46">
        <f t="shared" si="2"/>
        <v>72.631094756209691</v>
      </c>
      <c r="J9" s="46">
        <f t="shared" si="3"/>
        <v>71.086830025214795</v>
      </c>
      <c r="K9" s="46">
        <f t="shared" si="4"/>
        <v>70.838773860598067</v>
      </c>
      <c r="L9" s="46">
        <f t="shared" si="5"/>
        <v>71.293413904657029</v>
      </c>
    </row>
    <row r="10" spans="1:14" x14ac:dyDescent="0.2">
      <c r="A10" s="2"/>
      <c r="B10" s="47"/>
      <c r="C10" s="47"/>
      <c r="D10" s="47"/>
      <c r="E10" s="47"/>
      <c r="F10" s="47"/>
      <c r="H10" s="37"/>
      <c r="I10" s="37"/>
      <c r="J10" s="37"/>
      <c r="K10" s="37"/>
      <c r="L10" s="37"/>
    </row>
    <row r="11" spans="1:14" x14ac:dyDescent="0.2">
      <c r="A11" s="25" t="s">
        <v>54</v>
      </c>
      <c r="B11" s="25">
        <v>2015</v>
      </c>
      <c r="C11" s="25">
        <v>2016</v>
      </c>
      <c r="D11" s="25">
        <v>2017</v>
      </c>
      <c r="E11" s="25">
        <v>2018</v>
      </c>
      <c r="F11" s="25">
        <v>2019</v>
      </c>
      <c r="H11" s="25">
        <v>2015</v>
      </c>
      <c r="I11" s="25">
        <v>2016</v>
      </c>
      <c r="J11" s="25">
        <v>2017</v>
      </c>
      <c r="K11" s="25">
        <v>2018</v>
      </c>
      <c r="L11" s="25">
        <v>2019</v>
      </c>
      <c r="M11" s="25"/>
      <c r="N11" s="54"/>
    </row>
    <row r="12" spans="1:14" x14ac:dyDescent="0.2">
      <c r="A12" s="25" t="s">
        <v>5</v>
      </c>
      <c r="B12" s="52">
        <v>1222.5000000000014</v>
      </c>
      <c r="C12" s="52">
        <v>1268.1666666666672</v>
      </c>
      <c r="D12" s="52">
        <v>1288.9166666666672</v>
      </c>
      <c r="E12" s="52">
        <v>1340.2500000000007</v>
      </c>
      <c r="F12" s="52">
        <v>1365.2500000000007</v>
      </c>
      <c r="H12" s="46">
        <f>(100*(B12/B$12))</f>
        <v>100</v>
      </c>
      <c r="I12" s="46">
        <f t="shared" ref="I12:L12" si="6">(100*(C12/C$12))</f>
        <v>100</v>
      </c>
      <c r="J12" s="46">
        <f t="shared" si="6"/>
        <v>100</v>
      </c>
      <c r="K12" s="46">
        <f t="shared" si="6"/>
        <v>100</v>
      </c>
      <c r="L12" s="46">
        <f t="shared" si="6"/>
        <v>100</v>
      </c>
    </row>
    <row r="13" spans="1:14" x14ac:dyDescent="0.2">
      <c r="A13" s="2" t="s">
        <v>23</v>
      </c>
      <c r="B13" s="47">
        <v>80.083333333333201</v>
      </c>
      <c r="C13" s="47">
        <v>87.083333333333215</v>
      </c>
      <c r="D13" s="47">
        <v>87.499999999999915</v>
      </c>
      <c r="E13" s="47">
        <v>91.25</v>
      </c>
      <c r="F13" s="47">
        <v>85.083333333333201</v>
      </c>
      <c r="H13" s="46">
        <f t="shared" ref="H13:H19" si="7">(100*(B13/B$12))</f>
        <v>6.550783912747085</v>
      </c>
      <c r="I13" s="46">
        <f t="shared" ref="I13:I19" si="8">(100*(C13/C$12))</f>
        <v>6.8668681824155486</v>
      </c>
      <c r="J13" s="46">
        <f t="shared" ref="J13:J19" si="9">(100*(D13/D$12))</f>
        <v>6.7886467964052404</v>
      </c>
      <c r="K13" s="46">
        <f t="shared" ref="K13:K19" si="10">(100*(E13/E$12))</f>
        <v>6.8084312628240964</v>
      </c>
      <c r="L13" s="46">
        <f t="shared" ref="L13:L19" si="11">(100*(F13/F$12))</f>
        <v>6.2320698284807294</v>
      </c>
    </row>
    <row r="14" spans="1:14" x14ac:dyDescent="0.2">
      <c r="A14" s="2" t="s">
        <v>182</v>
      </c>
      <c r="B14" s="47">
        <v>50.583333333333449</v>
      </c>
      <c r="C14" s="47">
        <v>54.250000000000156</v>
      </c>
      <c r="D14" s="47">
        <v>61.416666666666785</v>
      </c>
      <c r="E14" s="47">
        <v>59.916666666666771</v>
      </c>
      <c r="F14" s="47">
        <v>56.500000000000078</v>
      </c>
      <c r="H14" s="46">
        <f t="shared" si="7"/>
        <v>4.1376959781867804</v>
      </c>
      <c r="I14" s="46">
        <f t="shared" si="8"/>
        <v>4.2778288868445369</v>
      </c>
      <c r="J14" s="46">
        <f t="shared" si="9"/>
        <v>4.7649835132863592</v>
      </c>
      <c r="K14" s="46">
        <f t="shared" si="10"/>
        <v>4.4705589753155559</v>
      </c>
      <c r="L14" s="46">
        <f t="shared" si="11"/>
        <v>4.138436183849115</v>
      </c>
    </row>
    <row r="15" spans="1:14" x14ac:dyDescent="0.2">
      <c r="A15" s="2" t="s">
        <v>183</v>
      </c>
      <c r="B15" s="47">
        <v>70.666666666666657</v>
      </c>
      <c r="C15" s="47">
        <v>81.083333333333258</v>
      </c>
      <c r="D15" s="47">
        <v>86.833333333333158</v>
      </c>
      <c r="E15" s="47">
        <v>98.333333333333158</v>
      </c>
      <c r="F15" s="47">
        <v>102.08333333333304</v>
      </c>
      <c r="H15" s="46">
        <f t="shared" si="7"/>
        <v>5.7805044308111722</v>
      </c>
      <c r="I15" s="46">
        <f t="shared" si="8"/>
        <v>6.3937442502299824</v>
      </c>
      <c r="J15" s="46">
        <f t="shared" si="9"/>
        <v>6.7369237731945271</v>
      </c>
      <c r="K15" s="46">
        <f t="shared" si="10"/>
        <v>7.3369396256917074</v>
      </c>
      <c r="L15" s="46">
        <f t="shared" si="11"/>
        <v>7.4772630165415119</v>
      </c>
    </row>
    <row r="16" spans="1:14" x14ac:dyDescent="0.2">
      <c r="A16" s="2" t="s">
        <v>184</v>
      </c>
      <c r="B16" s="47">
        <v>121.58333333333314</v>
      </c>
      <c r="C16" s="47">
        <v>124.66666666666646</v>
      </c>
      <c r="D16" s="47">
        <v>136.91666666666652</v>
      </c>
      <c r="E16" s="47">
        <v>141.333333333333</v>
      </c>
      <c r="F16" s="47">
        <v>148.25000000000003</v>
      </c>
      <c r="H16" s="46">
        <f t="shared" si="7"/>
        <v>9.9454669393319435</v>
      </c>
      <c r="I16" s="46">
        <f t="shared" si="8"/>
        <v>9.830463924300151</v>
      </c>
      <c r="J16" s="46">
        <f t="shared" si="9"/>
        <v>10.622615891898866</v>
      </c>
      <c r="K16" s="46">
        <f t="shared" si="10"/>
        <v>10.545296275570449</v>
      </c>
      <c r="L16" s="46">
        <f t="shared" si="11"/>
        <v>10.858817066471339</v>
      </c>
    </row>
    <row r="17" spans="1:12" x14ac:dyDescent="0.2">
      <c r="A17" s="2" t="s">
        <v>185</v>
      </c>
      <c r="B17" s="47">
        <v>235.74999999999957</v>
      </c>
      <c r="C17" s="47">
        <v>243.74999999999966</v>
      </c>
      <c r="D17" s="47">
        <v>256.08333333333286</v>
      </c>
      <c r="E17" s="47">
        <v>249.9166666666662</v>
      </c>
      <c r="F17" s="47">
        <v>236.16666666666646</v>
      </c>
      <c r="H17" s="46">
        <f t="shared" si="7"/>
        <v>19.284253578732049</v>
      </c>
      <c r="I17" s="46">
        <f t="shared" si="8"/>
        <v>19.220659745038734</v>
      </c>
      <c r="J17" s="46">
        <f t="shared" si="9"/>
        <v>19.868106290812655</v>
      </c>
      <c r="K17" s="46">
        <f t="shared" si="10"/>
        <v>18.647018591058838</v>
      </c>
      <c r="L17" s="46">
        <f t="shared" si="11"/>
        <v>17.298419092962192</v>
      </c>
    </row>
    <row r="18" spans="1:12" x14ac:dyDescent="0.2">
      <c r="A18" s="2" t="s">
        <v>186</v>
      </c>
      <c r="B18" s="47">
        <v>327.4166666666664</v>
      </c>
      <c r="C18" s="47">
        <v>328.83333333333309</v>
      </c>
      <c r="D18" s="47">
        <v>309.08333333333303</v>
      </c>
      <c r="E18" s="47">
        <v>337.50000000000028</v>
      </c>
      <c r="F18" s="47">
        <v>352.33333333333331</v>
      </c>
      <c r="H18" s="46">
        <f t="shared" si="7"/>
        <v>26.782549420586179</v>
      </c>
      <c r="I18" s="46">
        <f t="shared" si="8"/>
        <v>25.929819950059109</v>
      </c>
      <c r="J18" s="46">
        <f t="shared" si="9"/>
        <v>23.980086636063845</v>
      </c>
      <c r="K18" s="46">
        <f t="shared" si="10"/>
        <v>25.181869054280924</v>
      </c>
      <c r="L18" s="46">
        <f t="shared" si="11"/>
        <v>25.807239211377631</v>
      </c>
    </row>
    <row r="19" spans="1:12" x14ac:dyDescent="0.2">
      <c r="A19" s="2" t="s">
        <v>8</v>
      </c>
      <c r="B19" s="47">
        <v>336.41666666666663</v>
      </c>
      <c r="C19" s="47">
        <v>348.49999999999994</v>
      </c>
      <c r="D19" s="47">
        <v>351.08333333333348</v>
      </c>
      <c r="E19" s="47">
        <v>361.99999999999989</v>
      </c>
      <c r="F19" s="47">
        <v>384.83333333333388</v>
      </c>
      <c r="H19" s="46">
        <f t="shared" si="7"/>
        <v>27.518745739604601</v>
      </c>
      <c r="I19" s="46">
        <f t="shared" si="8"/>
        <v>27.480615061111823</v>
      </c>
      <c r="J19" s="46">
        <f t="shared" si="9"/>
        <v>27.238637098338398</v>
      </c>
      <c r="K19" s="46">
        <f t="shared" si="10"/>
        <v>27.009886215258327</v>
      </c>
      <c r="L19" s="46">
        <f t="shared" si="11"/>
        <v>28.187755600317427</v>
      </c>
    </row>
    <row r="20" spans="1:12" x14ac:dyDescent="0.2">
      <c r="A20" s="32"/>
      <c r="B20" s="47"/>
      <c r="C20" s="47"/>
      <c r="D20" s="47"/>
      <c r="E20" s="47"/>
      <c r="F20" s="47"/>
      <c r="H20" s="37"/>
      <c r="I20" s="37"/>
      <c r="J20" s="37"/>
      <c r="K20" s="37"/>
      <c r="L20" s="37"/>
    </row>
    <row r="22" spans="1:12" x14ac:dyDescent="0.2">
      <c r="A22" s="25" t="s">
        <v>53</v>
      </c>
      <c r="B22" s="25">
        <v>2015</v>
      </c>
      <c r="C22" s="25">
        <v>2016</v>
      </c>
      <c r="D22" s="25">
        <v>2017</v>
      </c>
      <c r="E22" s="25">
        <v>2018</v>
      </c>
      <c r="F22" s="25">
        <v>2019</v>
      </c>
    </row>
    <row r="23" spans="1:12" x14ac:dyDescent="0.2">
      <c r="A23" s="25" t="s">
        <v>55</v>
      </c>
      <c r="B23" s="46">
        <v>82.646966598500271</v>
      </c>
      <c r="C23" s="46">
        <v>82.458535944276676</v>
      </c>
      <c r="D23" s="46">
        <v>82.251050623908895</v>
      </c>
      <c r="E23" s="46">
        <v>82.302990735559305</v>
      </c>
      <c r="F23" s="46">
        <v>82.626991393517571</v>
      </c>
    </row>
    <row r="24" spans="1:12" x14ac:dyDescent="0.2">
      <c r="A24" s="36" t="s">
        <v>27</v>
      </c>
      <c r="B24" s="46">
        <v>83.205568445475734</v>
      </c>
      <c r="C24" s="46">
        <v>83.05616330213148</v>
      </c>
      <c r="D24" s="46">
        <v>83.067178949819564</v>
      </c>
      <c r="E24" s="46">
        <v>83.274897600936157</v>
      </c>
      <c r="F24" s="46">
        <v>83.475612548660465</v>
      </c>
    </row>
    <row r="25" spans="1:12" x14ac:dyDescent="0.2">
      <c r="A25" s="36" t="s">
        <v>28</v>
      </c>
      <c r="B25" s="46">
        <v>84.622422680412299</v>
      </c>
      <c r="C25" s="46">
        <v>84.911254019292443</v>
      </c>
      <c r="D25" s="46">
        <v>85.180878552971379</v>
      </c>
      <c r="E25" s="46">
        <v>84.917337627482127</v>
      </c>
      <c r="F25" s="46">
        <v>84.380212954746838</v>
      </c>
    </row>
    <row r="26" spans="1:12" x14ac:dyDescent="0.2">
      <c r="A26" s="36" t="s">
        <v>29</v>
      </c>
      <c r="B26" s="46">
        <v>80.894842152067682</v>
      </c>
      <c r="C26" s="46">
        <v>80.55838198498742</v>
      </c>
      <c r="D26" s="46">
        <v>80.084990619137045</v>
      </c>
      <c r="E26" s="46">
        <v>79.98132158590316</v>
      </c>
      <c r="F26" s="46">
        <v>80.520667284522872</v>
      </c>
    </row>
    <row r="29" spans="1:12" x14ac:dyDescent="0.2">
      <c r="A29" s="25"/>
      <c r="B29" s="30"/>
      <c r="C29" s="30"/>
      <c r="D29" s="30"/>
      <c r="E29" s="30"/>
      <c r="F29" s="30"/>
    </row>
    <row r="30" spans="1:12" x14ac:dyDescent="0.2">
      <c r="B30" s="55"/>
      <c r="C30" s="55"/>
      <c r="D30" s="55"/>
      <c r="E30" s="55"/>
      <c r="F30" s="55"/>
    </row>
    <row r="31" spans="1:12" x14ac:dyDescent="0.2">
      <c r="B31" s="55"/>
      <c r="C31" s="55"/>
      <c r="D31" s="55"/>
      <c r="E31" s="55"/>
      <c r="F31" s="55"/>
    </row>
    <row r="32" spans="1:12" x14ac:dyDescent="0.2">
      <c r="B32" s="55"/>
      <c r="C32" s="55"/>
      <c r="D32" s="55"/>
      <c r="E32" s="55"/>
      <c r="F32" s="55"/>
    </row>
    <row r="33" spans="2:6" x14ac:dyDescent="0.2">
      <c r="B33" s="55"/>
      <c r="C33" s="55"/>
      <c r="D33" s="55"/>
      <c r="E33" s="55"/>
      <c r="F33" s="55"/>
    </row>
    <row r="34" spans="2:6" x14ac:dyDescent="0.2">
      <c r="B34" s="46"/>
      <c r="C34" s="46"/>
      <c r="D34" s="46"/>
      <c r="E34" s="46"/>
      <c r="F34" s="46"/>
    </row>
    <row r="35" spans="2:6" x14ac:dyDescent="0.2">
      <c r="B35" s="46"/>
      <c r="C35" s="46"/>
      <c r="D35" s="46"/>
      <c r="E35" s="46"/>
      <c r="F35" s="46"/>
    </row>
    <row r="36" spans="2:6" ht="30" customHeight="1" x14ac:dyDescent="0.2"/>
    <row r="37" spans="2:6" x14ac:dyDescent="0.2">
      <c r="B37" s="46"/>
      <c r="C37" s="46"/>
      <c r="D37" s="46"/>
      <c r="E37" s="46"/>
      <c r="F37" s="46"/>
    </row>
    <row r="38" spans="2:6" x14ac:dyDescent="0.2">
      <c r="B38" s="46"/>
      <c r="C38" s="46"/>
      <c r="D38" s="46"/>
      <c r="E38" s="46"/>
      <c r="F38" s="46"/>
    </row>
    <row r="39" spans="2:6" x14ac:dyDescent="0.2">
      <c r="B39" s="46"/>
      <c r="C39" s="46"/>
      <c r="D39" s="46"/>
      <c r="E39" s="46"/>
      <c r="F39" s="46"/>
    </row>
    <row r="40" spans="2:6" x14ac:dyDescent="0.2">
      <c r="B40" s="46"/>
      <c r="C40" s="46"/>
      <c r="D40" s="46"/>
      <c r="E40" s="46"/>
      <c r="F40" s="46"/>
    </row>
    <row r="42" spans="2:6" x14ac:dyDescent="0.2">
      <c r="B42" s="46"/>
      <c r="C42" s="46"/>
      <c r="D42" s="46"/>
      <c r="E42" s="46"/>
      <c r="F42" s="46"/>
    </row>
    <row r="43" spans="2:6" x14ac:dyDescent="0.2">
      <c r="B43" s="46"/>
      <c r="C43" s="46"/>
      <c r="D43" s="46"/>
      <c r="E43" s="46"/>
      <c r="F43" s="46"/>
    </row>
    <row r="44" spans="2:6" x14ac:dyDescent="0.2">
      <c r="B44" s="47"/>
      <c r="C44" s="47"/>
      <c r="D44" s="47"/>
      <c r="E44" s="47"/>
      <c r="F44" s="47"/>
    </row>
    <row r="45" spans="2:6" x14ac:dyDescent="0.2">
      <c r="B45" s="47"/>
      <c r="C45" s="47"/>
      <c r="D45" s="47"/>
      <c r="E45" s="47"/>
      <c r="F45" s="47"/>
    </row>
    <row r="46" spans="2:6" x14ac:dyDescent="0.2">
      <c r="B46" s="47"/>
      <c r="C46" s="47"/>
      <c r="D46" s="47"/>
      <c r="E46" s="47"/>
      <c r="F46" s="47"/>
    </row>
    <row r="49" spans="2:6" x14ac:dyDescent="0.2">
      <c r="B49" s="56"/>
      <c r="C49" s="56"/>
      <c r="D49" s="56"/>
      <c r="E49" s="56"/>
      <c r="F49" s="56"/>
    </row>
    <row r="50" spans="2:6" x14ac:dyDescent="0.2">
      <c r="B50" s="56"/>
      <c r="C50" s="56"/>
      <c r="D50" s="56"/>
      <c r="E50" s="56"/>
      <c r="F50" s="56"/>
    </row>
    <row r="51" spans="2:6" x14ac:dyDescent="0.2">
      <c r="B51" s="56"/>
      <c r="C51" s="56"/>
      <c r="D51" s="56"/>
      <c r="E51" s="56"/>
      <c r="F51" s="56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/>
  </sheetViews>
  <sheetFormatPr baseColWidth="10" defaultColWidth="11" defaultRowHeight="12.75" x14ac:dyDescent="0.2"/>
  <cols>
    <col min="1" max="1" width="46.125" style="2" customWidth="1"/>
    <col min="2" max="6" width="11" style="2" customWidth="1"/>
    <col min="7" max="16384" width="11" style="2"/>
  </cols>
  <sheetData>
    <row r="1" spans="1:12" x14ac:dyDescent="0.2">
      <c r="A1" s="1" t="s">
        <v>128</v>
      </c>
    </row>
    <row r="2" spans="1:12" x14ac:dyDescent="0.2">
      <c r="A2" s="2" t="s">
        <v>124</v>
      </c>
    </row>
    <row r="3" spans="1:12" x14ac:dyDescent="0.2">
      <c r="A3" s="2" t="s">
        <v>71</v>
      </c>
    </row>
    <row r="6" spans="1:12" x14ac:dyDescent="0.2">
      <c r="B6" s="1">
        <v>2013</v>
      </c>
      <c r="C6" s="1">
        <v>2014</v>
      </c>
      <c r="D6" s="1">
        <v>2015</v>
      </c>
      <c r="E6" s="1">
        <v>2016</v>
      </c>
      <c r="F6" s="1">
        <v>2017</v>
      </c>
      <c r="G6" s="1">
        <v>2018</v>
      </c>
      <c r="H6" s="1">
        <v>2019</v>
      </c>
    </row>
    <row r="7" spans="1:12" x14ac:dyDescent="0.2">
      <c r="A7" s="1" t="s">
        <v>60</v>
      </c>
    </row>
    <row r="8" spans="1:12" x14ac:dyDescent="0.2">
      <c r="A8" s="1" t="s">
        <v>5</v>
      </c>
      <c r="B8" s="57">
        <v>214.09863013698629</v>
      </c>
      <c r="C8" s="57">
        <v>222.9945205479452</v>
      </c>
      <c r="D8" s="57">
        <v>227.55616438356165</v>
      </c>
      <c r="E8" s="57">
        <v>231.71506849315068</v>
      </c>
      <c r="F8" s="57">
        <v>260.98356164383563</v>
      </c>
      <c r="G8" s="57">
        <v>291</v>
      </c>
      <c r="H8" s="57">
        <v>278</v>
      </c>
      <c r="K8" s="57"/>
    </row>
    <row r="9" spans="1:12" x14ac:dyDescent="0.2">
      <c r="A9" s="2" t="s">
        <v>209</v>
      </c>
      <c r="B9" s="17">
        <v>21.571977905188859</v>
      </c>
      <c r="C9" s="17">
        <v>22.250135999934393</v>
      </c>
      <c r="D9" s="17">
        <v>21.999729830667398</v>
      </c>
      <c r="E9" s="17">
        <v>21.826064516129033</v>
      </c>
      <c r="F9" s="17">
        <v>24.183744399738188</v>
      </c>
      <c r="G9" s="17">
        <v>25.57538660104121</v>
      </c>
      <c r="H9" s="17">
        <v>24.353928679286888</v>
      </c>
      <c r="I9" s="17"/>
      <c r="K9" s="8"/>
      <c r="L9" s="9"/>
    </row>
    <row r="10" spans="1:12" x14ac:dyDescent="0.2">
      <c r="B10" s="17"/>
      <c r="C10" s="17"/>
      <c r="D10" s="17"/>
      <c r="E10" s="17"/>
      <c r="F10" s="17"/>
      <c r="G10" s="17"/>
      <c r="H10" s="17"/>
      <c r="I10" s="17"/>
      <c r="K10" s="8"/>
      <c r="L10" s="9"/>
    </row>
    <row r="11" spans="1:12" x14ac:dyDescent="0.2">
      <c r="A11" s="1" t="s">
        <v>203</v>
      </c>
      <c r="B11" s="1"/>
      <c r="C11" s="1"/>
      <c r="D11" s="1"/>
      <c r="E11" s="1"/>
      <c r="F11" s="1"/>
      <c r="G11" s="1"/>
      <c r="H11" s="1"/>
      <c r="K11" s="1"/>
    </row>
    <row r="12" spans="1:12" x14ac:dyDescent="0.2">
      <c r="A12" s="1" t="s">
        <v>55</v>
      </c>
      <c r="B12" s="1">
        <v>59</v>
      </c>
      <c r="C12" s="1">
        <v>38</v>
      </c>
      <c r="D12" s="1">
        <v>29</v>
      </c>
      <c r="E12" s="1">
        <v>51</v>
      </c>
      <c r="F12" s="1">
        <v>73</v>
      </c>
      <c r="G12" s="1">
        <v>72</v>
      </c>
      <c r="H12" s="1">
        <v>44</v>
      </c>
      <c r="K12" s="1"/>
    </row>
    <row r="13" spans="1:12" x14ac:dyDescent="0.2">
      <c r="A13" s="2" t="s">
        <v>133</v>
      </c>
      <c r="B13" s="2">
        <v>17</v>
      </c>
      <c r="C13" s="2">
        <v>9</v>
      </c>
      <c r="D13" s="2">
        <v>8</v>
      </c>
      <c r="E13" s="2">
        <v>30</v>
      </c>
      <c r="F13" s="2">
        <v>40</v>
      </c>
      <c r="G13" s="2">
        <v>46</v>
      </c>
      <c r="H13" s="58">
        <v>17</v>
      </c>
      <c r="L13" s="9"/>
    </row>
    <row r="14" spans="1:12" x14ac:dyDescent="0.2">
      <c r="A14" s="2" t="s">
        <v>134</v>
      </c>
      <c r="B14" s="2">
        <v>21</v>
      </c>
      <c r="C14" s="2">
        <v>14</v>
      </c>
      <c r="D14" s="2">
        <v>13</v>
      </c>
      <c r="E14" s="2">
        <v>12</v>
      </c>
      <c r="F14" s="2">
        <v>20</v>
      </c>
      <c r="G14" s="2">
        <v>13</v>
      </c>
      <c r="H14" s="58">
        <v>12</v>
      </c>
      <c r="L14" s="9"/>
    </row>
    <row r="15" spans="1:12" x14ac:dyDescent="0.2">
      <c r="A15" s="2" t="s">
        <v>135</v>
      </c>
      <c r="B15" s="2">
        <v>11</v>
      </c>
      <c r="C15" s="2">
        <v>11</v>
      </c>
      <c r="D15" s="2">
        <v>6</v>
      </c>
      <c r="E15" s="2">
        <v>7</v>
      </c>
      <c r="F15" s="2">
        <v>7</v>
      </c>
      <c r="G15" s="2">
        <v>4</v>
      </c>
      <c r="H15" s="58">
        <v>10</v>
      </c>
      <c r="L15" s="9"/>
    </row>
    <row r="16" spans="1:12" x14ac:dyDescent="0.2">
      <c r="A16" s="2" t="s">
        <v>136</v>
      </c>
      <c r="B16" s="2">
        <v>10</v>
      </c>
      <c r="C16" s="2">
        <v>4</v>
      </c>
      <c r="D16" s="2">
        <v>2</v>
      </c>
      <c r="E16" s="2">
        <v>2</v>
      </c>
      <c r="F16" s="2">
        <v>6</v>
      </c>
      <c r="G16" s="2">
        <v>9</v>
      </c>
      <c r="H16" s="58">
        <v>5</v>
      </c>
      <c r="L16" s="9"/>
    </row>
    <row r="17" spans="1:12" x14ac:dyDescent="0.2">
      <c r="H17" s="58"/>
      <c r="L17" s="9"/>
    </row>
    <row r="18" spans="1:12" x14ac:dyDescent="0.2">
      <c r="H18" s="58"/>
      <c r="L18" s="9"/>
    </row>
    <row r="19" spans="1:12" x14ac:dyDescent="0.2">
      <c r="A19" s="1" t="s">
        <v>61</v>
      </c>
    </row>
    <row r="20" spans="1:12" x14ac:dyDescent="0.2">
      <c r="A20" s="1" t="s">
        <v>5</v>
      </c>
      <c r="B20" s="57">
        <v>155.09863013698629</v>
      </c>
      <c r="C20" s="57">
        <v>184.9945205479452</v>
      </c>
      <c r="D20" s="57">
        <v>198.55616438356165</v>
      </c>
      <c r="E20" s="57">
        <v>180.71506849315068</v>
      </c>
      <c r="F20" s="57">
        <v>187.98356164383563</v>
      </c>
      <c r="G20" s="57">
        <v>218.12876712328767</v>
      </c>
      <c r="H20" s="57">
        <f>H21+H22</f>
        <v>278</v>
      </c>
    </row>
    <row r="21" spans="1:12" x14ac:dyDescent="0.2">
      <c r="A21" s="2" t="s">
        <v>137</v>
      </c>
      <c r="B21" s="2">
        <v>51</v>
      </c>
      <c r="C21" s="2">
        <v>56</v>
      </c>
      <c r="D21" s="2">
        <v>34</v>
      </c>
      <c r="E21" s="2">
        <v>41</v>
      </c>
      <c r="F21" s="2">
        <v>41</v>
      </c>
      <c r="G21" s="2">
        <v>45</v>
      </c>
      <c r="H21" s="2">
        <v>48</v>
      </c>
    </row>
    <row r="22" spans="1:12" x14ac:dyDescent="0.2">
      <c r="A22" s="2" t="s">
        <v>138</v>
      </c>
      <c r="B22" s="8">
        <v>104.09863013698629</v>
      </c>
      <c r="C22" s="8">
        <v>128.9945205479452</v>
      </c>
      <c r="D22" s="8">
        <v>164.55616438356165</v>
      </c>
      <c r="E22" s="8">
        <v>139.71506849315068</v>
      </c>
      <c r="F22" s="8">
        <v>146.98356164383563</v>
      </c>
      <c r="G22" s="8">
        <v>173.12876712328767</v>
      </c>
      <c r="H22" s="8">
        <f>H8-H11-H21</f>
        <v>230</v>
      </c>
    </row>
    <row r="23" spans="1:12" x14ac:dyDescent="0.2">
      <c r="B23" s="8"/>
      <c r="C23" s="8"/>
      <c r="D23" s="8"/>
      <c r="E23" s="8"/>
      <c r="F23" s="8"/>
      <c r="G23" s="8"/>
      <c r="H23" s="8"/>
    </row>
    <row r="24" spans="1:12" x14ac:dyDescent="0.2">
      <c r="A24" s="1" t="s">
        <v>70</v>
      </c>
      <c r="B24" s="8"/>
      <c r="C24" s="8"/>
      <c r="D24" s="8"/>
      <c r="E24" s="8"/>
      <c r="F24" s="8"/>
      <c r="G24" s="8"/>
    </row>
    <row r="25" spans="1:12" x14ac:dyDescent="0.2">
      <c r="A25" s="48" t="s">
        <v>56</v>
      </c>
      <c r="B25" s="17">
        <v>27.55739257287641</v>
      </c>
      <c r="C25" s="17">
        <v>17.040777462435344</v>
      </c>
      <c r="D25" s="17">
        <v>12.744106527968407</v>
      </c>
      <c r="E25" s="17">
        <v>22.009790011350738</v>
      </c>
      <c r="F25" s="17">
        <v>27.971110341280088</v>
      </c>
      <c r="G25" s="17">
        <v>24.816567041559249</v>
      </c>
      <c r="H25" s="17">
        <v>24.353928679286888</v>
      </c>
      <c r="I25" s="17"/>
      <c r="J25" s="8"/>
    </row>
    <row r="26" spans="1:12" x14ac:dyDescent="0.2">
      <c r="A26" s="48" t="s">
        <v>57</v>
      </c>
      <c r="B26" s="17">
        <v>72.44260742712359</v>
      </c>
      <c r="C26" s="17">
        <v>82.959222537564656</v>
      </c>
      <c r="D26" s="17">
        <v>87.255893472031602</v>
      </c>
      <c r="E26" s="17">
        <v>77.990209988649255</v>
      </c>
      <c r="F26" s="17">
        <v>72.028889658719905</v>
      </c>
      <c r="G26" s="17">
        <v>75.183432958440761</v>
      </c>
      <c r="H26" s="17">
        <f>100-H25</f>
        <v>75.646071320713105</v>
      </c>
      <c r="J26" s="8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baseColWidth="10" defaultRowHeight="14.25" x14ac:dyDescent="0.2"/>
  <cols>
    <col min="1" max="1" width="32.75" customWidth="1"/>
  </cols>
  <sheetData>
    <row r="1" spans="1:6" x14ac:dyDescent="0.2">
      <c r="A1" s="21" t="s">
        <v>179</v>
      </c>
    </row>
    <row r="2" spans="1:6" x14ac:dyDescent="0.2">
      <c r="A2" s="2" t="s">
        <v>43</v>
      </c>
    </row>
    <row r="3" spans="1:6" x14ac:dyDescent="0.2">
      <c r="A3" s="2" t="s">
        <v>42</v>
      </c>
    </row>
    <row r="5" spans="1:6" x14ac:dyDescent="0.2">
      <c r="B5" s="1">
        <v>2015</v>
      </c>
      <c r="C5" s="1">
        <v>2016</v>
      </c>
      <c r="D5" s="1">
        <v>2017</v>
      </c>
      <c r="E5" s="1">
        <v>2018</v>
      </c>
      <c r="F5" s="1">
        <v>2019</v>
      </c>
    </row>
    <row r="6" spans="1:6" x14ac:dyDescent="0.2">
      <c r="A6" s="1" t="s">
        <v>204</v>
      </c>
      <c r="B6" s="14">
        <v>11.381882905400307</v>
      </c>
      <c r="C6" s="14">
        <v>11.885461232455164</v>
      </c>
      <c r="D6" s="14">
        <v>12.171217260746275</v>
      </c>
      <c r="E6" s="14">
        <v>12.890209456733077</v>
      </c>
      <c r="F6" s="14">
        <v>11.743986254295558</v>
      </c>
    </row>
    <row r="7" spans="1:6" x14ac:dyDescent="0.2">
      <c r="A7" s="2" t="s">
        <v>2</v>
      </c>
      <c r="B7" s="17">
        <v>25.356759487276658</v>
      </c>
      <c r="C7" s="17">
        <v>26.437694704049854</v>
      </c>
      <c r="D7" s="17">
        <v>26.950683744817798</v>
      </c>
      <c r="E7" s="17">
        <v>28.595693054291786</v>
      </c>
      <c r="F7" s="17">
        <v>25.476916636765978</v>
      </c>
    </row>
    <row r="8" spans="1:6" x14ac:dyDescent="0.2">
      <c r="A8" s="2" t="s">
        <v>188</v>
      </c>
      <c r="B8" s="17">
        <v>5.3962136578769586</v>
      </c>
      <c r="C8" s="17">
        <v>5.6139573599699366</v>
      </c>
      <c r="D8" s="17">
        <v>5.8504022440986647</v>
      </c>
      <c r="E8" s="17">
        <v>6.0835502274101687</v>
      </c>
      <c r="F8" s="17">
        <v>5.7897739058286817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/>
  </sheetViews>
  <sheetFormatPr baseColWidth="10" defaultColWidth="11" defaultRowHeight="12.75" x14ac:dyDescent="0.2"/>
  <cols>
    <col min="1" max="1" width="26.875" style="22" customWidth="1"/>
    <col min="2" max="14" width="11" style="22"/>
    <col min="15" max="15" width="17.125" style="22" customWidth="1"/>
    <col min="16" max="16384" width="11" style="22"/>
  </cols>
  <sheetData>
    <row r="1" spans="1:13" x14ac:dyDescent="0.2">
      <c r="A1" s="21" t="s">
        <v>170</v>
      </c>
    </row>
    <row r="2" spans="1:13" x14ac:dyDescent="0.2">
      <c r="A2" s="2" t="s">
        <v>43</v>
      </c>
    </row>
    <row r="3" spans="1:13" x14ac:dyDescent="0.2">
      <c r="A3" s="2" t="s">
        <v>42</v>
      </c>
    </row>
    <row r="4" spans="1:13" x14ac:dyDescent="0.2">
      <c r="A4" s="21"/>
    </row>
    <row r="6" spans="1:13" x14ac:dyDescent="0.2">
      <c r="A6" s="21" t="s">
        <v>72</v>
      </c>
      <c r="B6" s="21">
        <v>2015</v>
      </c>
      <c r="C6" s="21">
        <v>2016</v>
      </c>
      <c r="D6" s="21">
        <v>2017</v>
      </c>
      <c r="E6" s="21">
        <v>2018</v>
      </c>
      <c r="F6" s="21">
        <v>2019</v>
      </c>
      <c r="G6" s="21"/>
      <c r="H6" s="21"/>
      <c r="I6" s="21"/>
      <c r="J6" s="21"/>
      <c r="K6" s="21"/>
      <c r="L6" s="21"/>
      <c r="M6" s="21"/>
    </row>
    <row r="7" spans="1:13" x14ac:dyDescent="0.2">
      <c r="A7" s="22" t="s">
        <v>5</v>
      </c>
      <c r="B7" s="61">
        <v>164393.79999999999</v>
      </c>
      <c r="C7" s="61">
        <v>178249.76</v>
      </c>
      <c r="D7" s="61">
        <v>193323.83</v>
      </c>
      <c r="E7" s="61">
        <v>203177.66135399998</v>
      </c>
      <c r="F7" s="61">
        <v>205175.33800699998</v>
      </c>
      <c r="G7" s="23"/>
      <c r="H7" s="29"/>
      <c r="I7" s="29"/>
      <c r="J7" s="29"/>
      <c r="K7" s="29"/>
      <c r="L7" s="29"/>
      <c r="M7" s="29"/>
    </row>
    <row r="8" spans="1:13" x14ac:dyDescent="0.2">
      <c r="A8" s="22" t="s">
        <v>73</v>
      </c>
      <c r="B8" s="29">
        <v>72642.97</v>
      </c>
      <c r="C8" s="29">
        <v>75198.8</v>
      </c>
      <c r="D8" s="29">
        <v>78756.009999999995</v>
      </c>
      <c r="E8" s="29">
        <v>84302.07</v>
      </c>
      <c r="F8" s="29">
        <v>87080.873000000007</v>
      </c>
      <c r="G8" s="23"/>
      <c r="H8" s="29"/>
      <c r="I8" s="29"/>
      <c r="J8" s="29"/>
      <c r="K8" s="29"/>
      <c r="L8" s="29"/>
      <c r="M8" s="29"/>
    </row>
    <row r="9" spans="1:13" x14ac:dyDescent="0.2">
      <c r="A9" s="22" t="s">
        <v>74</v>
      </c>
      <c r="B9" s="29">
        <v>20870.59</v>
      </c>
      <c r="C9" s="29">
        <v>23028.31</v>
      </c>
      <c r="D9" s="29">
        <v>25192.07</v>
      </c>
      <c r="E9" s="29">
        <v>29109.96</v>
      </c>
      <c r="F9" s="29">
        <v>33342.389953999998</v>
      </c>
      <c r="G9" s="23"/>
      <c r="H9" s="29"/>
      <c r="I9" s="29"/>
      <c r="J9" s="29"/>
      <c r="K9" s="29"/>
      <c r="L9" s="29"/>
      <c r="M9" s="29"/>
    </row>
    <row r="10" spans="1:13" x14ac:dyDescent="0.2">
      <c r="A10" s="22" t="s">
        <v>75</v>
      </c>
      <c r="B10" s="29">
        <v>70880.240000000005</v>
      </c>
      <c r="C10" s="29">
        <v>80022.649999999994</v>
      </c>
      <c r="D10" s="29">
        <v>89375.75</v>
      </c>
      <c r="E10" s="29">
        <v>89765.631353999997</v>
      </c>
      <c r="F10" s="29">
        <v>84752.075052999993</v>
      </c>
      <c r="G10" s="23"/>
      <c r="H10" s="29"/>
      <c r="I10" s="29"/>
      <c r="J10" s="29"/>
      <c r="K10" s="29"/>
      <c r="L10" s="29"/>
      <c r="M10" s="29"/>
    </row>
    <row r="11" spans="1:13" x14ac:dyDescent="0.2">
      <c r="B11" s="29"/>
      <c r="C11" s="29"/>
      <c r="D11" s="29"/>
      <c r="E11" s="29"/>
      <c r="F11" s="29"/>
      <c r="G11" s="23"/>
      <c r="H11" s="29"/>
      <c r="I11" s="29"/>
      <c r="J11" s="29"/>
      <c r="K11" s="29"/>
      <c r="L11" s="29"/>
      <c r="M11" s="29"/>
    </row>
    <row r="12" spans="1:13" x14ac:dyDescent="0.2">
      <c r="A12" s="21" t="s">
        <v>76</v>
      </c>
      <c r="B12" s="62"/>
      <c r="C12" s="62"/>
      <c r="D12" s="62"/>
      <c r="E12" s="62"/>
      <c r="F12" s="62"/>
      <c r="G12" s="34"/>
      <c r="H12" s="62"/>
      <c r="I12" s="62"/>
      <c r="J12" s="62"/>
      <c r="K12" s="62"/>
      <c r="L12" s="62"/>
      <c r="M12" s="62"/>
    </row>
    <row r="13" spans="1:13" x14ac:dyDescent="0.2">
      <c r="A13" s="22" t="s">
        <v>77</v>
      </c>
      <c r="B13" s="34">
        <f t="shared" ref="B13:F15" si="0">B8/B$7</f>
        <v>0.44188387883241342</v>
      </c>
      <c r="C13" s="34">
        <f t="shared" si="0"/>
        <v>0.42187321879143064</v>
      </c>
      <c r="D13" s="34">
        <f t="shared" si="0"/>
        <v>0.40737869718389086</v>
      </c>
      <c r="E13" s="34">
        <f t="shared" si="0"/>
        <v>0.41491800544509194</v>
      </c>
      <c r="F13" s="34">
        <f t="shared" si="0"/>
        <v>0.42442173531123445</v>
      </c>
      <c r="G13" s="34"/>
      <c r="H13" s="62"/>
      <c r="I13" s="62"/>
      <c r="J13" s="62"/>
      <c r="K13" s="62"/>
      <c r="L13" s="62"/>
      <c r="M13" s="62"/>
    </row>
    <row r="14" spans="1:13" x14ac:dyDescent="0.2">
      <c r="A14" s="22" t="s">
        <v>74</v>
      </c>
      <c r="B14" s="34">
        <f t="shared" si="0"/>
        <v>0.12695484866217582</v>
      </c>
      <c r="C14" s="34">
        <f t="shared" si="0"/>
        <v>0.12919125389004732</v>
      </c>
      <c r="D14" s="34">
        <f t="shared" si="0"/>
        <v>0.13031021576595084</v>
      </c>
      <c r="E14" s="34">
        <f t="shared" si="0"/>
        <v>0.14327342782669994</v>
      </c>
      <c r="F14" s="34">
        <f t="shared" si="0"/>
        <v>0.1625068113832592</v>
      </c>
      <c r="G14" s="34"/>
      <c r="H14" s="62"/>
      <c r="I14" s="62"/>
      <c r="L14" s="62"/>
      <c r="M14" s="62"/>
    </row>
    <row r="15" spans="1:13" x14ac:dyDescent="0.2">
      <c r="A15" s="22" t="s">
        <v>75</v>
      </c>
      <c r="B15" s="34">
        <f t="shared" si="0"/>
        <v>0.43116127250541086</v>
      </c>
      <c r="C15" s="34">
        <f t="shared" si="0"/>
        <v>0.44893552731852199</v>
      </c>
      <c r="D15" s="34">
        <f t="shared" si="0"/>
        <v>0.46231108705015833</v>
      </c>
      <c r="E15" s="34">
        <f t="shared" si="0"/>
        <v>0.44180856672820823</v>
      </c>
      <c r="F15" s="34">
        <f t="shared" si="0"/>
        <v>0.41307145330550643</v>
      </c>
      <c r="H15" s="62"/>
      <c r="I15" s="62"/>
      <c r="L15" s="62"/>
      <c r="M15" s="62"/>
    </row>
    <row r="16" spans="1:13" x14ac:dyDescent="0.2">
      <c r="H16" s="62"/>
      <c r="I16" s="62"/>
      <c r="L16" s="62"/>
      <c r="M16" s="62"/>
    </row>
    <row r="17" spans="2:13" x14ac:dyDescent="0.2">
      <c r="B17" s="62"/>
      <c r="C17" s="62"/>
      <c r="D17" s="62"/>
      <c r="E17" s="62"/>
      <c r="F17" s="35"/>
      <c r="H17" s="62"/>
      <c r="I17" s="62"/>
      <c r="L17" s="62"/>
      <c r="M17" s="62"/>
    </row>
    <row r="18" spans="2:13" x14ac:dyDescent="0.2">
      <c r="B18" s="62"/>
      <c r="C18" s="62"/>
      <c r="D18" s="62"/>
      <c r="E18" s="62"/>
      <c r="F18" s="62"/>
      <c r="H18" s="62"/>
      <c r="I18" s="62"/>
      <c r="J18" s="62"/>
      <c r="K18" s="62"/>
      <c r="L18" s="62"/>
      <c r="M18" s="62"/>
    </row>
    <row r="19" spans="2:13" x14ac:dyDescent="0.2">
      <c r="B19" s="62"/>
      <c r="C19" s="62"/>
      <c r="D19" s="62"/>
      <c r="E19" s="62"/>
      <c r="F19" s="62"/>
      <c r="H19" s="62"/>
      <c r="I19" s="62"/>
      <c r="J19" s="62"/>
      <c r="K19" s="62"/>
      <c r="L19" s="62"/>
      <c r="M19" s="62"/>
    </row>
    <row r="20" spans="2:13" x14ac:dyDescent="0.2">
      <c r="B20" s="62"/>
      <c r="C20" s="62"/>
      <c r="D20" s="62"/>
      <c r="E20" s="62"/>
      <c r="F20" s="62"/>
      <c r="H20" s="62"/>
      <c r="I20" s="62"/>
      <c r="J20" s="62"/>
      <c r="K20" s="62"/>
      <c r="L20" s="62"/>
      <c r="M20" s="62"/>
    </row>
    <row r="21" spans="2:13" x14ac:dyDescent="0.2">
      <c r="H21" s="62"/>
      <c r="I21" s="62"/>
      <c r="J21" s="62"/>
      <c r="K21" s="62"/>
      <c r="L21" s="62"/>
      <c r="M21" s="62"/>
    </row>
    <row r="22" spans="2:13" x14ac:dyDescent="0.2">
      <c r="H22" s="62"/>
      <c r="I22" s="62"/>
      <c r="J22" s="62"/>
      <c r="K22" s="62"/>
      <c r="L22" s="62"/>
      <c r="M22" s="62"/>
    </row>
    <row r="23" spans="2:13" x14ac:dyDescent="0.2">
      <c r="H23" s="62"/>
      <c r="I23" s="62"/>
      <c r="J23" s="62"/>
      <c r="K23" s="62"/>
      <c r="L23" s="62"/>
      <c r="M23" s="62"/>
    </row>
    <row r="71" spans="16:18" x14ac:dyDescent="0.2">
      <c r="Q71" s="22">
        <v>2015</v>
      </c>
      <c r="R71" s="22">
        <v>2019</v>
      </c>
    </row>
    <row r="72" spans="16:18" x14ac:dyDescent="0.2">
      <c r="P72" s="22" t="s">
        <v>73</v>
      </c>
      <c r="Q72" s="29">
        <v>72642.97</v>
      </c>
      <c r="R72" s="29">
        <v>87080.873000000007</v>
      </c>
    </row>
    <row r="73" spans="16:18" x14ac:dyDescent="0.2">
      <c r="P73" s="22" t="s">
        <v>78</v>
      </c>
      <c r="Q73" s="29">
        <v>20870.59</v>
      </c>
      <c r="R73" s="29">
        <v>33342.389953999998</v>
      </c>
    </row>
    <row r="74" spans="16:18" x14ac:dyDescent="0.2">
      <c r="P74" s="22" t="s">
        <v>79</v>
      </c>
      <c r="Q74" s="29">
        <v>70880.240000000005</v>
      </c>
      <c r="R74" s="29">
        <v>84752.075052999993</v>
      </c>
    </row>
    <row r="75" spans="16:18" x14ac:dyDescent="0.2">
      <c r="Q75" s="23">
        <v>0.44188387883241342</v>
      </c>
      <c r="R75" s="23">
        <v>0.42442173531123445</v>
      </c>
    </row>
    <row r="76" spans="16:18" x14ac:dyDescent="0.2">
      <c r="Q76" s="23">
        <v>0.12695484866217582</v>
      </c>
      <c r="R76" s="23">
        <v>0.1625068113832592</v>
      </c>
    </row>
    <row r="77" spans="16:18" x14ac:dyDescent="0.2">
      <c r="Q77" s="23">
        <v>0.43116127250541086</v>
      </c>
      <c r="R77" s="23">
        <v>0.41307145330550643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8"/>
  <sheetViews>
    <sheetView workbookViewId="0"/>
  </sheetViews>
  <sheetFormatPr baseColWidth="10" defaultRowHeight="14.25" x14ac:dyDescent="0.2"/>
  <cols>
    <col min="1" max="1" width="39.125" customWidth="1"/>
    <col min="8" max="8" width="21.75" customWidth="1"/>
  </cols>
  <sheetData>
    <row r="1" spans="1:14" x14ac:dyDescent="0.2">
      <c r="A1" s="1" t="s">
        <v>131</v>
      </c>
    </row>
    <row r="2" spans="1:14" x14ac:dyDescent="0.2">
      <c r="A2" s="2" t="s">
        <v>43</v>
      </c>
    </row>
    <row r="3" spans="1:14" x14ac:dyDescent="0.2">
      <c r="A3" s="2" t="s">
        <v>42</v>
      </c>
    </row>
    <row r="4" spans="1:14" x14ac:dyDescent="0.2">
      <c r="A4" s="2"/>
    </row>
    <row r="5" spans="1:14" x14ac:dyDescent="0.2">
      <c r="A5" s="2"/>
      <c r="B5" s="1">
        <v>2015</v>
      </c>
      <c r="C5" s="1">
        <v>2016</v>
      </c>
      <c r="D5" s="1">
        <v>2017</v>
      </c>
      <c r="E5" s="1">
        <v>2018</v>
      </c>
      <c r="F5" s="1">
        <v>2019</v>
      </c>
      <c r="G5" s="9"/>
      <c r="H5" s="8"/>
      <c r="I5" s="7"/>
      <c r="J5" s="9"/>
    </row>
    <row r="6" spans="1:14" x14ac:dyDescent="0.2">
      <c r="A6" s="1" t="s">
        <v>5</v>
      </c>
      <c r="B6" s="16">
        <v>164393.79999999993</v>
      </c>
      <c r="C6" s="16">
        <v>178249.75999999989</v>
      </c>
      <c r="D6" s="16">
        <v>193323.82999999996</v>
      </c>
      <c r="E6" s="16">
        <v>203177.66135399992</v>
      </c>
      <c r="F6" s="16">
        <v>205175.33800699998</v>
      </c>
      <c r="G6" s="9"/>
    </row>
    <row r="7" spans="1:14" x14ac:dyDescent="0.2">
      <c r="A7" s="70" t="s">
        <v>23</v>
      </c>
      <c r="B7" s="7">
        <v>37937.59999999994</v>
      </c>
      <c r="C7" s="7">
        <v>44154.499999999971</v>
      </c>
      <c r="D7" s="7">
        <v>45836.199999999975</v>
      </c>
      <c r="E7" s="7">
        <v>49098.653256999954</v>
      </c>
      <c r="F7" s="7">
        <v>56455.327111999941</v>
      </c>
      <c r="G7" s="9"/>
      <c r="H7" s="2"/>
      <c r="I7" s="7"/>
      <c r="J7" s="9"/>
    </row>
    <row r="8" spans="1:14" x14ac:dyDescent="0.2">
      <c r="A8" s="70" t="s">
        <v>197</v>
      </c>
      <c r="B8" s="7">
        <v>40560.639999999992</v>
      </c>
      <c r="C8" s="7">
        <v>44110.10000000002</v>
      </c>
      <c r="D8" s="7">
        <v>50491.956667000028</v>
      </c>
      <c r="E8" s="7">
        <v>47411.214936999975</v>
      </c>
      <c r="F8" s="7">
        <v>46481.054231000031</v>
      </c>
      <c r="G8" s="9"/>
      <c r="H8" s="2"/>
      <c r="I8" s="7"/>
      <c r="J8" s="9"/>
    </row>
    <row r="9" spans="1:14" x14ac:dyDescent="0.2">
      <c r="A9" s="70" t="s">
        <v>125</v>
      </c>
      <c r="B9" s="7">
        <v>85895.560000000012</v>
      </c>
      <c r="C9" s="7">
        <v>89985.159999999902</v>
      </c>
      <c r="D9" s="7">
        <v>96995.673332999955</v>
      </c>
      <c r="E9" s="7">
        <v>106667.79316000002</v>
      </c>
      <c r="F9" s="7">
        <v>102238.95666400003</v>
      </c>
      <c r="G9" s="9"/>
      <c r="H9" s="2"/>
      <c r="I9" s="7"/>
    </row>
    <row r="10" spans="1:14" x14ac:dyDescent="0.2">
      <c r="A10" s="2"/>
      <c r="B10" s="7"/>
      <c r="C10" s="7"/>
      <c r="D10" s="7"/>
      <c r="E10" s="7"/>
      <c r="F10" s="7"/>
      <c r="G10" s="9"/>
    </row>
    <row r="11" spans="1:14" x14ac:dyDescent="0.2">
      <c r="A11" s="1" t="s">
        <v>126</v>
      </c>
      <c r="B11" s="7"/>
      <c r="C11" s="7"/>
      <c r="D11" s="7"/>
      <c r="E11" s="7"/>
      <c r="F11" s="7"/>
      <c r="G11" s="9"/>
    </row>
    <row r="12" spans="1:14" x14ac:dyDescent="0.2">
      <c r="A12" s="70" t="s">
        <v>23</v>
      </c>
      <c r="B12" s="9">
        <v>0.23077269337408074</v>
      </c>
      <c r="C12" s="9">
        <v>0.24771141346838277</v>
      </c>
      <c r="D12" s="9">
        <v>0.23709544757105208</v>
      </c>
      <c r="E12" s="9">
        <v>0.24165379663197584</v>
      </c>
      <c r="F12" s="9">
        <v>0.27515649619679849</v>
      </c>
      <c r="G12" s="9"/>
    </row>
    <row r="13" spans="1:14" x14ac:dyDescent="0.2">
      <c r="A13" s="70" t="s">
        <v>197</v>
      </c>
      <c r="B13" s="9">
        <v>0.24672852625828962</v>
      </c>
      <c r="C13" s="9">
        <v>0.24746232477395788</v>
      </c>
      <c r="D13" s="9">
        <v>0.2611781313612504</v>
      </c>
      <c r="E13" s="9">
        <v>0.23334856116093688</v>
      </c>
      <c r="F13" s="9">
        <v>0.22654308594054434</v>
      </c>
      <c r="G13" s="9"/>
    </row>
    <row r="14" spans="1:14" x14ac:dyDescent="0.2">
      <c r="A14" s="70" t="s">
        <v>125</v>
      </c>
      <c r="B14" s="9">
        <v>0.52249878036762976</v>
      </c>
      <c r="C14" s="9">
        <v>0.50482626175765932</v>
      </c>
      <c r="D14" s="9">
        <v>0.50172642106769749</v>
      </c>
      <c r="E14" s="9">
        <v>0.52499764220708733</v>
      </c>
      <c r="F14" s="9">
        <v>0.49830041786265722</v>
      </c>
      <c r="G14" s="9"/>
    </row>
    <row r="15" spans="1:14" x14ac:dyDescent="0.2">
      <c r="A15" s="2"/>
      <c r="B15" s="2"/>
      <c r="C15" s="2"/>
      <c r="D15" s="2"/>
      <c r="E15" s="2"/>
      <c r="F15" s="2"/>
      <c r="G15" s="2"/>
    </row>
    <row r="16" spans="1:14" x14ac:dyDescent="0.2">
      <c r="A16" s="1" t="s">
        <v>123</v>
      </c>
      <c r="B16" s="2"/>
      <c r="C16" s="2"/>
      <c r="D16" s="2"/>
      <c r="E16" s="2"/>
      <c r="F16" s="2"/>
      <c r="G16" s="2"/>
      <c r="I16" s="1"/>
      <c r="J16" s="1"/>
      <c r="K16" s="1"/>
      <c r="L16" s="1"/>
      <c r="M16" s="1"/>
      <c r="N16" s="1"/>
    </row>
    <row r="17" spans="1:14" x14ac:dyDescent="0.2">
      <c r="A17" s="2" t="s">
        <v>5</v>
      </c>
      <c r="B17" s="7">
        <v>2758.1666666666706</v>
      </c>
      <c r="C17" s="7">
        <v>2881.6666666666688</v>
      </c>
      <c r="D17" s="7">
        <v>3001.8333333333344</v>
      </c>
      <c r="E17" s="7">
        <v>3305.5833333333358</v>
      </c>
      <c r="F17" s="7">
        <v>3208.4166666666715</v>
      </c>
      <c r="G17" s="2"/>
      <c r="H17" s="2"/>
      <c r="I17" s="7"/>
      <c r="J17" s="7"/>
      <c r="K17" s="7"/>
      <c r="L17" s="7"/>
      <c r="M17" s="7"/>
      <c r="N17" s="7"/>
    </row>
    <row r="18" spans="1:14" x14ac:dyDescent="0.2">
      <c r="A18" s="2" t="s">
        <v>23</v>
      </c>
      <c r="B18" s="7">
        <v>754.50000000000057</v>
      </c>
      <c r="C18" s="7">
        <v>770.33333333333348</v>
      </c>
      <c r="D18" s="7">
        <v>813.08333333333189</v>
      </c>
      <c r="E18" s="7">
        <v>962.9166666666664</v>
      </c>
      <c r="F18" s="7">
        <v>1044.0000000000002</v>
      </c>
      <c r="G18" s="2"/>
      <c r="H18" s="2"/>
      <c r="I18" s="7"/>
      <c r="J18" s="7"/>
      <c r="K18" s="7"/>
      <c r="L18" s="7"/>
      <c r="M18" s="7"/>
      <c r="N18" s="7"/>
    </row>
    <row r="19" spans="1:14" x14ac:dyDescent="0.2">
      <c r="A19" s="2" t="s">
        <v>197</v>
      </c>
      <c r="B19" s="7">
        <v>665.08333333333519</v>
      </c>
      <c r="C19" s="7">
        <v>696.91666666666788</v>
      </c>
      <c r="D19" s="7">
        <v>736.91666666666777</v>
      </c>
      <c r="E19" s="7">
        <v>771.3333333333353</v>
      </c>
      <c r="F19" s="7">
        <v>744.3333333333353</v>
      </c>
      <c r="G19" s="2"/>
      <c r="H19" s="2"/>
      <c r="I19" s="7"/>
      <c r="J19" s="7"/>
      <c r="K19" s="7"/>
      <c r="L19" s="7"/>
      <c r="M19" s="7"/>
      <c r="N19" s="7"/>
    </row>
    <row r="20" spans="1:14" x14ac:dyDescent="0.2">
      <c r="A20" s="70" t="s">
        <v>125</v>
      </c>
      <c r="B20" s="7">
        <v>1338.5833333333348</v>
      </c>
      <c r="C20" s="7">
        <v>1414.4166666666672</v>
      </c>
      <c r="D20" s="7">
        <v>1451.8333333333348</v>
      </c>
      <c r="E20" s="7">
        <v>1571.3333333333337</v>
      </c>
      <c r="F20" s="7">
        <v>1420.0833333333358</v>
      </c>
      <c r="G20" s="2"/>
    </row>
    <row r="21" spans="1:14" x14ac:dyDescent="0.2">
      <c r="A21" s="2"/>
      <c r="B21" s="7"/>
      <c r="C21" s="7"/>
      <c r="D21" s="7"/>
      <c r="E21" s="7"/>
      <c r="F21" s="7"/>
      <c r="G21" s="2"/>
      <c r="H21" s="2"/>
      <c r="I21" s="9"/>
      <c r="J21" s="9"/>
      <c r="K21" s="9"/>
      <c r="L21" s="9"/>
      <c r="M21" s="9"/>
      <c r="N21" s="9"/>
    </row>
    <row r="22" spans="1:14" x14ac:dyDescent="0.2">
      <c r="A22" s="2" t="s">
        <v>205</v>
      </c>
      <c r="B22" s="17">
        <v>72.157788267026305</v>
      </c>
      <c r="C22" s="17">
        <v>72.717386632280252</v>
      </c>
      <c r="D22" s="17">
        <v>72.780189673340359</v>
      </c>
      <c r="E22" s="17">
        <v>72.514438502673798</v>
      </c>
      <c r="F22" s="17">
        <v>70.991993594875908</v>
      </c>
      <c r="G22" s="2"/>
      <c r="H22" s="2"/>
      <c r="I22" s="9"/>
      <c r="J22" s="9"/>
      <c r="K22" s="9"/>
      <c r="L22" s="9"/>
      <c r="M22" s="9"/>
      <c r="N22" s="9"/>
    </row>
    <row r="23" spans="1:14" x14ac:dyDescent="0.2">
      <c r="A23" s="2"/>
      <c r="B23" s="2"/>
      <c r="C23" s="2"/>
      <c r="D23" s="2"/>
      <c r="E23" s="2"/>
      <c r="F23" s="2"/>
      <c r="G23" s="2"/>
      <c r="H23" s="2"/>
      <c r="I23" s="9"/>
      <c r="J23" s="9"/>
      <c r="K23" s="9"/>
      <c r="L23" s="9"/>
      <c r="M23" s="9"/>
      <c r="N23" s="9"/>
    </row>
    <row r="24" spans="1:14" x14ac:dyDescent="0.2">
      <c r="A24" s="2"/>
      <c r="B24" s="2"/>
      <c r="C24" s="2"/>
      <c r="D24" s="2"/>
      <c r="E24" s="2"/>
      <c r="F24" s="2"/>
      <c r="G24" s="2"/>
    </row>
    <row r="25" spans="1:14" x14ac:dyDescent="0.2">
      <c r="A25" s="2"/>
      <c r="B25" s="17"/>
      <c r="C25" s="17"/>
      <c r="D25" s="17"/>
      <c r="E25" s="17"/>
      <c r="F25" s="17"/>
      <c r="G25" s="2"/>
    </row>
    <row r="26" spans="1:14" x14ac:dyDescent="0.2">
      <c r="A26" s="2"/>
      <c r="B26" s="17"/>
      <c r="C26" s="17"/>
      <c r="D26" s="17"/>
      <c r="E26" s="17"/>
      <c r="F26" s="17"/>
      <c r="G26" s="2"/>
    </row>
    <row r="27" spans="1:14" x14ac:dyDescent="0.2">
      <c r="A27" s="2"/>
      <c r="B27" s="17"/>
      <c r="C27" s="17"/>
      <c r="D27" s="17"/>
      <c r="E27" s="17"/>
      <c r="F27" s="17"/>
      <c r="G27" s="2"/>
    </row>
    <row r="30" spans="1:14" x14ac:dyDescent="0.2">
      <c r="B30" s="20"/>
      <c r="C30" s="20"/>
      <c r="D30" s="20"/>
      <c r="E30" s="20"/>
      <c r="F30" s="20"/>
    </row>
    <row r="31" spans="1:14" x14ac:dyDescent="0.2">
      <c r="B31" s="20"/>
      <c r="C31" s="20"/>
      <c r="D31" s="20"/>
      <c r="E31" s="20"/>
      <c r="F31" s="20"/>
      <c r="J31" s="20"/>
      <c r="K31" s="20"/>
      <c r="L31" s="20"/>
      <c r="M31" s="20"/>
      <c r="N31" s="20"/>
    </row>
    <row r="32" spans="1:14" x14ac:dyDescent="0.2">
      <c r="B32" s="20"/>
      <c r="C32" s="20"/>
      <c r="D32" s="20"/>
      <c r="E32" s="20"/>
      <c r="F32" s="20"/>
      <c r="J32" s="20"/>
      <c r="K32" s="20"/>
      <c r="L32" s="20"/>
      <c r="M32" s="20"/>
      <c r="N32" s="20"/>
    </row>
    <row r="33" spans="10:15" x14ac:dyDescent="0.2">
      <c r="J33" s="20"/>
      <c r="K33" s="20"/>
      <c r="L33" s="20"/>
      <c r="M33" s="20"/>
      <c r="N33" s="20"/>
    </row>
    <row r="36" spans="10:15" x14ac:dyDescent="0.2">
      <c r="O36" s="20"/>
    </row>
    <row r="37" spans="10:15" x14ac:dyDescent="0.2">
      <c r="O37" s="20"/>
    </row>
    <row r="38" spans="10:15" x14ac:dyDescent="0.2">
      <c r="O38" s="20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baseColWidth="10" defaultColWidth="11" defaultRowHeight="14.25" x14ac:dyDescent="0.2"/>
  <cols>
    <col min="1" max="1" width="33" style="19" customWidth="1"/>
    <col min="2" max="16384" width="11" style="19"/>
  </cols>
  <sheetData>
    <row r="1" spans="1:7" x14ac:dyDescent="0.2">
      <c r="A1" s="25" t="s">
        <v>139</v>
      </c>
    </row>
    <row r="2" spans="1:7" x14ac:dyDescent="0.2">
      <c r="A2" s="2" t="s">
        <v>43</v>
      </c>
    </row>
    <row r="3" spans="1:7" x14ac:dyDescent="0.2">
      <c r="A3" s="2" t="s">
        <v>42</v>
      </c>
    </row>
    <row r="4" spans="1:7" x14ac:dyDescent="0.2">
      <c r="A4" s="2"/>
    </row>
    <row r="5" spans="1:7" x14ac:dyDescent="0.2">
      <c r="A5" s="25"/>
    </row>
    <row r="6" spans="1:7" x14ac:dyDescent="0.2">
      <c r="A6" s="36"/>
      <c r="B6" s="25">
        <v>2015</v>
      </c>
      <c r="C6" s="25">
        <v>2016</v>
      </c>
      <c r="D6" s="25">
        <v>2017</v>
      </c>
      <c r="E6" s="25">
        <v>2018</v>
      </c>
      <c r="F6" s="25">
        <v>2019</v>
      </c>
      <c r="G6" s="36"/>
    </row>
    <row r="7" spans="1:7" x14ac:dyDescent="0.2">
      <c r="A7" s="25" t="s">
        <v>115</v>
      </c>
      <c r="B7" s="52">
        <f t="shared" ref="B7:F7" si="0">SUM(B8:B11)</f>
        <v>164393.79999999999</v>
      </c>
      <c r="C7" s="52">
        <f t="shared" si="0"/>
        <v>178249.76</v>
      </c>
      <c r="D7" s="52">
        <f t="shared" si="0"/>
        <v>193323.83000000002</v>
      </c>
      <c r="E7" s="52">
        <f t="shared" si="0"/>
        <v>203177.66135400001</v>
      </c>
      <c r="F7" s="52">
        <f t="shared" si="0"/>
        <v>204235.19650699999</v>
      </c>
      <c r="G7" s="42"/>
    </row>
    <row r="8" spans="1:7" x14ac:dyDescent="0.2">
      <c r="A8" s="36" t="s">
        <v>116</v>
      </c>
      <c r="B8" s="47">
        <v>12293.56</v>
      </c>
      <c r="C8" s="47">
        <v>15279.81</v>
      </c>
      <c r="D8" s="47">
        <v>21456.02</v>
      </c>
      <c r="E8" s="47">
        <v>18819.263339000001</v>
      </c>
      <c r="F8" s="47">
        <v>21106.841042</v>
      </c>
      <c r="G8" s="42"/>
    </row>
    <row r="9" spans="1:7" x14ac:dyDescent="0.2">
      <c r="A9" s="36" t="s">
        <v>117</v>
      </c>
      <c r="B9" s="47">
        <v>53076.03</v>
      </c>
      <c r="C9" s="47">
        <v>56365.51</v>
      </c>
      <c r="D9" s="47">
        <v>62457.63</v>
      </c>
      <c r="E9" s="47">
        <v>67523.383193000001</v>
      </c>
      <c r="F9" s="47">
        <v>71787.775091999996</v>
      </c>
      <c r="G9" s="42"/>
    </row>
    <row r="10" spans="1:7" x14ac:dyDescent="0.2">
      <c r="A10" s="36" t="s">
        <v>118</v>
      </c>
      <c r="B10" s="47">
        <v>98653.01</v>
      </c>
      <c r="C10" s="47">
        <v>106330.16</v>
      </c>
      <c r="D10" s="47">
        <v>108846.49</v>
      </c>
      <c r="E10" s="47">
        <v>116379.034822</v>
      </c>
      <c r="F10" s="47">
        <v>111147.225639</v>
      </c>
      <c r="G10" s="42"/>
    </row>
    <row r="11" spans="1:7" x14ac:dyDescent="0.2">
      <c r="A11" s="36" t="s">
        <v>25</v>
      </c>
      <c r="B11" s="55">
        <v>371.2</v>
      </c>
      <c r="C11" s="55">
        <v>274.27999999999997</v>
      </c>
      <c r="D11" s="55">
        <v>563.68999999999994</v>
      </c>
      <c r="E11" s="55">
        <v>455.98</v>
      </c>
      <c r="F11" s="55">
        <v>193.35473400000001</v>
      </c>
      <c r="G11" s="37"/>
    </row>
    <row r="12" spans="1:7" x14ac:dyDescent="0.2">
      <c r="A12" s="36"/>
      <c r="B12" s="55"/>
      <c r="C12" s="55"/>
      <c r="D12" s="55"/>
      <c r="E12" s="55"/>
      <c r="F12" s="55"/>
      <c r="G12" s="37"/>
    </row>
    <row r="13" spans="1:7" x14ac:dyDescent="0.2">
      <c r="A13" s="25" t="s">
        <v>122</v>
      </c>
      <c r="B13" s="55"/>
      <c r="C13" s="55"/>
      <c r="D13" s="55"/>
      <c r="E13" s="55"/>
      <c r="F13" s="55"/>
      <c r="G13" s="37"/>
    </row>
    <row r="14" spans="1:7" x14ac:dyDescent="0.2">
      <c r="A14" s="36" t="s">
        <v>119</v>
      </c>
      <c r="B14" s="46">
        <f>100*(B8/B$7)</f>
        <v>7.4781165713062174</v>
      </c>
      <c r="C14" s="46">
        <f t="shared" ref="C14:F14" si="1">100*(C8/C$7)</f>
        <v>8.5721349638843822</v>
      </c>
      <c r="D14" s="46">
        <f t="shared" si="1"/>
        <v>11.098486927348789</v>
      </c>
      <c r="E14" s="46">
        <f t="shared" si="1"/>
        <v>9.26246675623009</v>
      </c>
      <c r="F14" s="46">
        <f t="shared" si="1"/>
        <v>10.334575725921258</v>
      </c>
      <c r="G14" s="36"/>
    </row>
    <row r="15" spans="1:7" x14ac:dyDescent="0.2">
      <c r="A15" s="36" t="s">
        <v>120</v>
      </c>
      <c r="B15" s="46">
        <f>100*(B9/B$7)</f>
        <v>32.285907376068927</v>
      </c>
      <c r="C15" s="46">
        <f t="shared" ref="C15:F17" si="2">100*(C9/C$7)</f>
        <v>31.621647064209231</v>
      </c>
      <c r="D15" s="46">
        <f t="shared" si="2"/>
        <v>32.307258758529663</v>
      </c>
      <c r="E15" s="46">
        <f t="shared" si="2"/>
        <v>33.233664932953836</v>
      </c>
      <c r="F15" s="46">
        <f t="shared" si="2"/>
        <v>35.149561054986691</v>
      </c>
      <c r="G15" s="36"/>
    </row>
    <row r="16" spans="1:7" x14ac:dyDescent="0.2">
      <c r="A16" s="36" t="s">
        <v>121</v>
      </c>
      <c r="B16" s="46">
        <f>100*(B10/B$7)</f>
        <v>60.010176782822711</v>
      </c>
      <c r="C16" s="46">
        <f t="shared" si="2"/>
        <v>59.652343991935808</v>
      </c>
      <c r="D16" s="46">
        <f t="shared" si="2"/>
        <v>56.302676188445055</v>
      </c>
      <c r="E16" s="46">
        <f t="shared" si="2"/>
        <v>57.27944403259508</v>
      </c>
      <c r="F16" s="46">
        <f t="shared" si="2"/>
        <v>54.421190637036219</v>
      </c>
      <c r="G16" s="36"/>
    </row>
    <row r="17" spans="1:7" x14ac:dyDescent="0.2">
      <c r="A17" s="36" t="s">
        <v>25</v>
      </c>
      <c r="B17" s="46">
        <f>100*(B11/B$7)</f>
        <v>0.22579926980214582</v>
      </c>
      <c r="C17" s="46">
        <f t="shared" si="2"/>
        <v>0.15387397997057609</v>
      </c>
      <c r="D17" s="46">
        <f t="shared" si="2"/>
        <v>0.29157812567648794</v>
      </c>
      <c r="E17" s="46">
        <f t="shared" si="2"/>
        <v>0.22442427822098909</v>
      </c>
      <c r="F17" s="46">
        <f t="shared" si="2"/>
        <v>9.4672582055842142E-2</v>
      </c>
      <c r="G17" s="36"/>
    </row>
    <row r="18" spans="1:7" x14ac:dyDescent="0.2">
      <c r="A18" s="25"/>
      <c r="B18" s="36"/>
      <c r="C18" s="36"/>
      <c r="D18" s="36"/>
      <c r="E18" s="36"/>
      <c r="F18" s="36"/>
      <c r="G18" s="36"/>
    </row>
    <row r="19" spans="1:7" x14ac:dyDescent="0.2">
      <c r="B19" s="52"/>
      <c r="C19" s="52"/>
      <c r="D19" s="52"/>
      <c r="E19" s="52"/>
      <c r="F19" s="52"/>
      <c r="G19" s="36"/>
    </row>
    <row r="20" spans="1:7" x14ac:dyDescent="0.2">
      <c r="B20" s="47"/>
      <c r="C20" s="47"/>
      <c r="D20" s="47"/>
      <c r="E20" s="47"/>
      <c r="F20" s="47"/>
      <c r="G20" s="36"/>
    </row>
    <row r="21" spans="1:7" x14ac:dyDescent="0.2">
      <c r="A21" s="36"/>
      <c r="B21" s="47"/>
      <c r="C21" s="47"/>
      <c r="D21" s="47"/>
      <c r="E21" s="47"/>
      <c r="F21" s="47"/>
      <c r="G21" s="36"/>
    </row>
    <row r="22" spans="1:7" x14ac:dyDescent="0.2">
      <c r="A22" s="36"/>
      <c r="B22" s="47"/>
      <c r="C22" s="47"/>
      <c r="D22" s="47"/>
      <c r="E22" s="47"/>
      <c r="F22" s="47"/>
      <c r="G22" s="36"/>
    </row>
    <row r="23" spans="1:7" x14ac:dyDescent="0.2">
      <c r="A23" s="36"/>
      <c r="B23" s="36"/>
      <c r="C23" s="36"/>
      <c r="D23" s="36"/>
      <c r="E23" s="36"/>
      <c r="F23" s="36"/>
      <c r="G23" s="36"/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/>
  </sheetViews>
  <sheetFormatPr baseColWidth="10" defaultColWidth="11" defaultRowHeight="12.75" x14ac:dyDescent="0.2"/>
  <cols>
    <col min="1" max="1" width="32.625" style="2" customWidth="1"/>
    <col min="2" max="16384" width="11" style="2"/>
  </cols>
  <sheetData>
    <row r="1" spans="1:9" x14ac:dyDescent="0.2">
      <c r="A1" s="1" t="s">
        <v>140</v>
      </c>
    </row>
    <row r="2" spans="1:9" x14ac:dyDescent="0.2">
      <c r="A2" s="2" t="s">
        <v>44</v>
      </c>
    </row>
    <row r="3" spans="1:9" x14ac:dyDescent="0.2">
      <c r="A3" s="2" t="s">
        <v>22</v>
      </c>
    </row>
    <row r="6" spans="1:9" x14ac:dyDescent="0.2">
      <c r="A6" s="1"/>
      <c r="B6" s="1">
        <v>2016</v>
      </c>
      <c r="C6" s="1">
        <v>2020</v>
      </c>
      <c r="D6" s="1">
        <v>2025</v>
      </c>
      <c r="E6" s="1">
        <v>2030</v>
      </c>
      <c r="F6" s="1">
        <v>2035</v>
      </c>
      <c r="G6" s="1">
        <v>2040</v>
      </c>
    </row>
    <row r="7" spans="1:9" x14ac:dyDescent="0.2">
      <c r="A7" s="1" t="s">
        <v>17</v>
      </c>
      <c r="B7" s="1"/>
      <c r="C7" s="1"/>
      <c r="D7" s="1"/>
      <c r="E7" s="1"/>
      <c r="F7" s="1"/>
      <c r="G7" s="1"/>
    </row>
    <row r="8" spans="1:9" x14ac:dyDescent="0.2">
      <c r="A8" s="2" t="s">
        <v>18</v>
      </c>
      <c r="B8" s="8">
        <v>1201.76</v>
      </c>
      <c r="C8" s="8">
        <v>1236.2</v>
      </c>
      <c r="D8" s="8">
        <v>1270.6400000000001</v>
      </c>
      <c r="E8" s="8">
        <v>1339.52</v>
      </c>
      <c r="F8" s="8">
        <v>1408.4</v>
      </c>
      <c r="G8" s="8">
        <v>1477.28</v>
      </c>
    </row>
    <row r="9" spans="1:9" x14ac:dyDescent="0.2">
      <c r="A9" s="2" t="s">
        <v>19</v>
      </c>
      <c r="B9" s="8">
        <v>1201.7600000000002</v>
      </c>
      <c r="C9" s="8">
        <v>1279.0400000000002</v>
      </c>
      <c r="D9" s="8">
        <v>1383.2</v>
      </c>
      <c r="E9" s="8">
        <v>1504.16</v>
      </c>
      <c r="F9" s="8">
        <v>1687.8400000000001</v>
      </c>
      <c r="G9" s="8">
        <v>1925.2800000000002</v>
      </c>
      <c r="H9" s="8"/>
      <c r="I9" s="9"/>
    </row>
    <row r="10" spans="1:9" x14ac:dyDescent="0.2">
      <c r="B10" s="8"/>
      <c r="C10" s="8"/>
      <c r="D10" s="8"/>
      <c r="E10" s="8"/>
      <c r="F10" s="8"/>
      <c r="G10" s="8"/>
      <c r="H10" s="8"/>
      <c r="I10" s="9"/>
    </row>
    <row r="11" spans="1:9" x14ac:dyDescent="0.2">
      <c r="A11" s="1" t="s">
        <v>206</v>
      </c>
      <c r="B11" s="8"/>
      <c r="C11" s="8"/>
      <c r="D11" s="8"/>
      <c r="E11" s="8"/>
      <c r="F11" s="8"/>
      <c r="G11" s="8"/>
      <c r="H11" s="8"/>
      <c r="I11" s="9"/>
    </row>
    <row r="12" spans="1:9" x14ac:dyDescent="0.2">
      <c r="A12" s="2" t="s">
        <v>18</v>
      </c>
      <c r="B12" s="8">
        <v>1201.7600000000002</v>
      </c>
      <c r="C12" s="8">
        <v>1166.5118980391612</v>
      </c>
      <c r="D12" s="8">
        <v>1126.1647852052208</v>
      </c>
      <c r="E12" s="8">
        <v>1085.4612780103423</v>
      </c>
      <c r="F12" s="8">
        <v>1143.139959803143</v>
      </c>
      <c r="G12" s="8">
        <v>1190.4913708550243</v>
      </c>
      <c r="H12" s="8"/>
      <c r="I12" s="9"/>
    </row>
    <row r="13" spans="1:9" x14ac:dyDescent="0.2">
      <c r="A13" s="2" t="s">
        <v>19</v>
      </c>
      <c r="B13" s="8">
        <v>1207</v>
      </c>
      <c r="C13" s="8">
        <v>1275.5887301978169</v>
      </c>
      <c r="D13" s="8">
        <v>1361.1948480122576</v>
      </c>
      <c r="E13" s="8">
        <v>1403.7841664614627</v>
      </c>
      <c r="F13" s="8">
        <v>1478.3777257927713</v>
      </c>
      <c r="G13" s="8">
        <v>1539.6154340748037</v>
      </c>
      <c r="H13" s="8"/>
      <c r="I13" s="9"/>
    </row>
    <row r="14" spans="1:9" x14ac:dyDescent="0.2">
      <c r="B14" s="8"/>
      <c r="C14" s="8"/>
      <c r="D14" s="8"/>
      <c r="E14" s="8"/>
      <c r="F14" s="8"/>
      <c r="G14" s="8"/>
      <c r="H14" s="8"/>
      <c r="I14" s="9"/>
    </row>
    <row r="15" spans="1:9" x14ac:dyDescent="0.2">
      <c r="A15" s="1" t="s">
        <v>20</v>
      </c>
      <c r="B15" s="8"/>
      <c r="C15" s="8"/>
      <c r="D15" s="8"/>
      <c r="E15" s="8"/>
      <c r="F15" s="8"/>
      <c r="G15" s="8"/>
      <c r="H15" s="8"/>
      <c r="I15" s="9"/>
    </row>
    <row r="16" spans="1:9" x14ac:dyDescent="0.2">
      <c r="A16" s="2" t="s">
        <v>18</v>
      </c>
      <c r="B16" s="8">
        <v>1201.7600000000002</v>
      </c>
      <c r="C16" s="8">
        <v>1201.3559490195807</v>
      </c>
      <c r="D16" s="8">
        <v>1198.4023926026105</v>
      </c>
      <c r="E16" s="8">
        <v>1212.4906390051713</v>
      </c>
      <c r="F16" s="8">
        <v>1275.7699799015716</v>
      </c>
      <c r="G16" s="8">
        <v>1333.8856854275123</v>
      </c>
      <c r="H16" s="8"/>
      <c r="I16" s="9"/>
    </row>
    <row r="17" spans="1:9" x14ac:dyDescent="0.2">
      <c r="A17" s="2" t="s">
        <v>19</v>
      </c>
      <c r="B17" s="8">
        <f t="shared" ref="B17:G17" si="0">(B9+B13)/2</f>
        <v>1204.3800000000001</v>
      </c>
      <c r="C17" s="8">
        <f t="shared" si="0"/>
        <v>1277.3143650989086</v>
      </c>
      <c r="D17" s="8">
        <f t="shared" si="0"/>
        <v>1372.1974240061288</v>
      </c>
      <c r="E17" s="8">
        <f t="shared" si="0"/>
        <v>1453.9720832307314</v>
      </c>
      <c r="F17" s="8">
        <f t="shared" si="0"/>
        <v>1583.1088628963857</v>
      </c>
      <c r="G17" s="8">
        <f t="shared" si="0"/>
        <v>1732.4477170374021</v>
      </c>
      <c r="H17" s="8"/>
      <c r="I17" s="9"/>
    </row>
    <row r="18" spans="1:9" x14ac:dyDescent="0.2">
      <c r="B18" s="8"/>
      <c r="C18" s="8"/>
      <c r="D18" s="8"/>
      <c r="E18" s="8"/>
      <c r="F18" s="8"/>
      <c r="G18" s="8"/>
      <c r="H18" s="8"/>
    </row>
    <row r="19" spans="1:9" x14ac:dyDescent="0.2">
      <c r="A19" s="1" t="s">
        <v>21</v>
      </c>
      <c r="B19" s="2">
        <v>988</v>
      </c>
      <c r="C19" s="2">
        <f>D19-87</f>
        <v>1135</v>
      </c>
      <c r="D19" s="2">
        <v>1222</v>
      </c>
      <c r="E19" s="2">
        <v>1222</v>
      </c>
      <c r="F19" s="2">
        <v>1222</v>
      </c>
      <c r="G19" s="2">
        <v>1222</v>
      </c>
      <c r="H19" s="8"/>
    </row>
    <row r="24" spans="1:9" x14ac:dyDescent="0.2">
      <c r="G24" s="8"/>
    </row>
    <row r="37" spans="7:12" x14ac:dyDescent="0.2">
      <c r="G37" s="8"/>
      <c r="H37" s="8"/>
      <c r="I37" s="8"/>
      <c r="J37" s="8"/>
      <c r="K37" s="8"/>
      <c r="L37" s="8"/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baseColWidth="10" defaultColWidth="11" defaultRowHeight="12.75" x14ac:dyDescent="0.2"/>
  <cols>
    <col min="1" max="1" width="46.25" style="2" customWidth="1"/>
    <col min="2" max="16384" width="11" style="2"/>
  </cols>
  <sheetData>
    <row r="1" spans="1:7" x14ac:dyDescent="0.2">
      <c r="A1" s="1" t="s">
        <v>141</v>
      </c>
    </row>
    <row r="2" spans="1:7" x14ac:dyDescent="0.2">
      <c r="A2" s="2" t="s">
        <v>44</v>
      </c>
    </row>
    <row r="3" spans="1:7" x14ac:dyDescent="0.2">
      <c r="A3" s="2" t="s">
        <v>22</v>
      </c>
    </row>
    <row r="6" spans="1:7" x14ac:dyDescent="0.2">
      <c r="A6" s="1" t="s">
        <v>62</v>
      </c>
      <c r="B6" s="1">
        <v>2016</v>
      </c>
      <c r="C6" s="1">
        <v>2020</v>
      </c>
      <c r="D6" s="1">
        <v>2025</v>
      </c>
      <c r="E6" s="1">
        <v>2030</v>
      </c>
      <c r="F6" s="1">
        <v>2035</v>
      </c>
      <c r="G6" s="1">
        <v>2040</v>
      </c>
    </row>
    <row r="7" spans="1:7" x14ac:dyDescent="0.2">
      <c r="A7" s="2" t="s">
        <v>58</v>
      </c>
      <c r="B7" s="2">
        <v>1201.7600000000002</v>
      </c>
      <c r="C7" s="27">
        <v>1201.3559490195807</v>
      </c>
      <c r="D7" s="27">
        <v>1198.4023926026105</v>
      </c>
      <c r="E7" s="27">
        <v>1212.4906390051713</v>
      </c>
      <c r="F7" s="27">
        <v>1275.7699799015716</v>
      </c>
      <c r="G7" s="27">
        <v>1333.8856854275123</v>
      </c>
    </row>
    <row r="8" spans="1:7" x14ac:dyDescent="0.2">
      <c r="A8" s="2" t="s">
        <v>65</v>
      </c>
      <c r="B8" s="27">
        <v>909.08422670380196</v>
      </c>
      <c r="C8" s="27">
        <v>908.77857801098185</v>
      </c>
      <c r="D8" s="27">
        <v>906.54432861730299</v>
      </c>
      <c r="E8" s="27">
        <v>917.20153353882188</v>
      </c>
      <c r="F8" s="27">
        <v>965.06986888459005</v>
      </c>
      <c r="G8" s="27">
        <v>1009.0321169352787</v>
      </c>
    </row>
    <row r="9" spans="1:7" x14ac:dyDescent="0.2">
      <c r="A9" s="2" t="s">
        <v>207</v>
      </c>
      <c r="B9" s="27">
        <v>957.04273404477624</v>
      </c>
      <c r="C9" s="27">
        <v>956.72096093284529</v>
      </c>
      <c r="D9" s="27">
        <v>954.36884428022518</v>
      </c>
      <c r="E9" s="27">
        <v>965.58826733890851</v>
      </c>
      <c r="F9" s="27">
        <v>1015.981884550367</v>
      </c>
      <c r="G9" s="27">
        <v>1062.2633498242049</v>
      </c>
    </row>
    <row r="10" spans="1:7" x14ac:dyDescent="0.2">
      <c r="B10" s="27"/>
      <c r="C10" s="27"/>
      <c r="D10" s="27"/>
      <c r="E10" s="27"/>
      <c r="F10" s="27"/>
      <c r="G10" s="27"/>
    </row>
    <row r="11" spans="1:7" x14ac:dyDescent="0.2">
      <c r="A11" s="1" t="s">
        <v>66</v>
      </c>
      <c r="B11" s="27"/>
      <c r="C11" s="27"/>
      <c r="D11" s="27"/>
      <c r="E11" s="27"/>
      <c r="F11" s="27"/>
      <c r="G11" s="27"/>
    </row>
    <row r="12" spans="1:7" x14ac:dyDescent="0.2">
      <c r="A12" s="2" t="s">
        <v>58</v>
      </c>
      <c r="B12" s="27">
        <v>1204.3800000000001</v>
      </c>
      <c r="C12" s="27">
        <v>1277.3143650989086</v>
      </c>
      <c r="D12" s="27">
        <v>1372.1974240061288</v>
      </c>
      <c r="E12" s="27">
        <v>1453.9720832307314</v>
      </c>
      <c r="F12" s="27">
        <v>1583.1088628963857</v>
      </c>
      <c r="G12" s="27">
        <v>1732.4477170374021</v>
      </c>
    </row>
    <row r="13" spans="1:7" x14ac:dyDescent="0.2">
      <c r="A13" s="2" t="s">
        <v>65</v>
      </c>
      <c r="B13" s="27">
        <v>911.06615377240462</v>
      </c>
      <c r="C13" s="27">
        <v>966.23813561243423</v>
      </c>
      <c r="D13" s="27">
        <v>1038.0134420246643</v>
      </c>
      <c r="E13" s="27">
        <v>1099.8727590639771</v>
      </c>
      <c r="F13" s="27">
        <v>1197.5596595111301</v>
      </c>
      <c r="G13" s="27">
        <v>1310.5286356241791</v>
      </c>
    </row>
    <row r="14" spans="1:7" x14ac:dyDescent="0.2">
      <c r="A14" s="2" t="s">
        <v>207</v>
      </c>
      <c r="B14" s="27">
        <v>959.12921717218694</v>
      </c>
      <c r="C14" s="27">
        <v>1017.2117828925299</v>
      </c>
      <c r="D14" s="27">
        <v>1092.7735773532354</v>
      </c>
      <c r="E14" s="27">
        <v>1157.8962669417504</v>
      </c>
      <c r="F14" s="27">
        <v>1260.7366149954014</v>
      </c>
      <c r="G14" s="27">
        <v>1379.6652407328465</v>
      </c>
    </row>
    <row r="15" spans="1:7" x14ac:dyDescent="0.2">
      <c r="B15" s="27"/>
      <c r="C15" s="27"/>
      <c r="D15" s="27"/>
      <c r="E15" s="27"/>
      <c r="F15" s="27"/>
      <c r="G15" s="27"/>
    </row>
    <row r="16" spans="1:7" x14ac:dyDescent="0.2">
      <c r="A16" s="1" t="s">
        <v>63</v>
      </c>
      <c r="B16" s="27"/>
      <c r="C16" s="27"/>
      <c r="D16" s="27"/>
      <c r="E16" s="27"/>
      <c r="F16" s="27"/>
      <c r="G16" s="27"/>
    </row>
    <row r="17" spans="1:7" x14ac:dyDescent="0.2">
      <c r="A17" s="2" t="s">
        <v>59</v>
      </c>
      <c r="B17" s="59">
        <v>988</v>
      </c>
      <c r="C17" s="59">
        <f>D17-87</f>
        <v>1135</v>
      </c>
      <c r="D17" s="59">
        <v>1222</v>
      </c>
      <c r="E17" s="59">
        <v>1222</v>
      </c>
      <c r="F17" s="59">
        <v>1222</v>
      </c>
      <c r="G17" s="59">
        <v>1222</v>
      </c>
    </row>
    <row r="18" spans="1:7" ht="25.5" x14ac:dyDescent="0.2">
      <c r="A18" s="3" t="s">
        <v>64</v>
      </c>
      <c r="B18" s="59">
        <v>928.71999999999991</v>
      </c>
      <c r="C18" s="59">
        <v>1042.46</v>
      </c>
      <c r="D18" s="59">
        <v>1124.24</v>
      </c>
      <c r="E18" s="59">
        <v>1124.24</v>
      </c>
      <c r="F18" s="59">
        <v>1124.24</v>
      </c>
      <c r="G18" s="59">
        <v>1148.6799999999998</v>
      </c>
    </row>
    <row r="20" spans="1:7" x14ac:dyDescent="0.2">
      <c r="A20" s="1" t="s">
        <v>67</v>
      </c>
    </row>
    <row r="21" spans="1:7" x14ac:dyDescent="0.2">
      <c r="A21" s="1" t="s">
        <v>68</v>
      </c>
    </row>
    <row r="22" spans="1:7" x14ac:dyDescent="0.2">
      <c r="A22" s="2" t="s">
        <v>65</v>
      </c>
      <c r="B22" s="60">
        <f>B$18-B8</f>
        <v>19.635773296197954</v>
      </c>
      <c r="C22" s="60">
        <f t="shared" ref="C22:G23" si="0">C$18-C8</f>
        <v>133.68142198901819</v>
      </c>
      <c r="D22" s="60">
        <f t="shared" si="0"/>
        <v>217.69567138269701</v>
      </c>
      <c r="E22" s="60">
        <f t="shared" si="0"/>
        <v>207.03846646117813</v>
      </c>
      <c r="F22" s="60">
        <f t="shared" si="0"/>
        <v>159.17013111540996</v>
      </c>
      <c r="G22" s="60">
        <f t="shared" si="0"/>
        <v>139.6478830647211</v>
      </c>
    </row>
    <row r="23" spans="1:7" x14ac:dyDescent="0.2">
      <c r="A23" s="2" t="s">
        <v>207</v>
      </c>
      <c r="B23" s="60">
        <f>B$18-B9</f>
        <v>-28.322734044776325</v>
      </c>
      <c r="C23" s="60">
        <f t="shared" si="0"/>
        <v>85.739039067154749</v>
      </c>
      <c r="D23" s="60">
        <f t="shared" si="0"/>
        <v>169.87115571977483</v>
      </c>
      <c r="E23" s="60">
        <f t="shared" si="0"/>
        <v>158.6517326610915</v>
      </c>
      <c r="F23" s="60">
        <f t="shared" si="0"/>
        <v>108.25811544963301</v>
      </c>
      <c r="G23" s="60">
        <f t="shared" si="0"/>
        <v>86.416650175794985</v>
      </c>
    </row>
    <row r="25" spans="1:7" x14ac:dyDescent="0.2">
      <c r="A25" s="1" t="s">
        <v>69</v>
      </c>
    </row>
    <row r="26" spans="1:7" x14ac:dyDescent="0.2">
      <c r="A26" s="2" t="s">
        <v>65</v>
      </c>
      <c r="B26" s="60">
        <f>B$18-B13</f>
        <v>17.653846227595295</v>
      </c>
      <c r="C26" s="60">
        <f t="shared" ref="C26:G27" si="1">C$18-C13</f>
        <v>76.221864387565802</v>
      </c>
      <c r="D26" s="60">
        <f t="shared" si="1"/>
        <v>86.226557975335709</v>
      </c>
      <c r="E26" s="60">
        <f t="shared" si="1"/>
        <v>24.367240936022881</v>
      </c>
      <c r="F26" s="60">
        <f t="shared" si="1"/>
        <v>-73.319659511130112</v>
      </c>
      <c r="G26" s="60">
        <f t="shared" si="1"/>
        <v>-161.84863562417922</v>
      </c>
    </row>
    <row r="27" spans="1:7" x14ac:dyDescent="0.2">
      <c r="A27" s="2" t="s">
        <v>207</v>
      </c>
      <c r="B27" s="60">
        <f>B$18-B14</f>
        <v>-30.409217172187027</v>
      </c>
      <c r="C27" s="60">
        <f t="shared" si="1"/>
        <v>25.248217107470168</v>
      </c>
      <c r="D27" s="60">
        <f t="shared" si="1"/>
        <v>31.466422646764613</v>
      </c>
      <c r="E27" s="60">
        <f t="shared" si="1"/>
        <v>-33.656266941750346</v>
      </c>
      <c r="F27" s="60">
        <f t="shared" si="1"/>
        <v>-136.49661499540139</v>
      </c>
      <c r="G27" s="60">
        <f t="shared" si="1"/>
        <v>-230.98524073284671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baseColWidth="10" defaultColWidth="11.25" defaultRowHeight="12.75" x14ac:dyDescent="0.2"/>
  <cols>
    <col min="1" max="1" width="59.625" style="2" customWidth="1"/>
    <col min="2" max="16384" width="11.25" style="2"/>
  </cols>
  <sheetData>
    <row r="1" spans="1:3" x14ac:dyDescent="0.2">
      <c r="A1" s="1" t="s">
        <v>142</v>
      </c>
    </row>
    <row r="2" spans="1:3" x14ac:dyDescent="0.2">
      <c r="A2" s="2" t="s">
        <v>146</v>
      </c>
    </row>
    <row r="3" spans="1:3" x14ac:dyDescent="0.2">
      <c r="A3" s="2" t="s">
        <v>147</v>
      </c>
    </row>
    <row r="4" spans="1:3" x14ac:dyDescent="0.2">
      <c r="B4" s="1"/>
    </row>
    <row r="5" spans="1:3" x14ac:dyDescent="0.2">
      <c r="B5" s="1">
        <v>2018</v>
      </c>
      <c r="C5" s="1">
        <v>2019</v>
      </c>
    </row>
    <row r="6" spans="1:3" x14ac:dyDescent="0.2">
      <c r="A6" s="1" t="s">
        <v>55</v>
      </c>
      <c r="B6" s="16">
        <f>B7+B8</f>
        <v>2274</v>
      </c>
      <c r="C6" s="16">
        <f>C7+C8</f>
        <v>2315</v>
      </c>
    </row>
    <row r="7" spans="1:3" x14ac:dyDescent="0.2">
      <c r="A7" s="48" t="s">
        <v>143</v>
      </c>
      <c r="B7" s="7">
        <v>677</v>
      </c>
      <c r="C7" s="7">
        <v>640</v>
      </c>
    </row>
    <row r="8" spans="1:3" x14ac:dyDescent="0.2">
      <c r="A8" s="48" t="s">
        <v>144</v>
      </c>
      <c r="B8" s="7">
        <v>1597</v>
      </c>
      <c r="C8" s="7">
        <v>1675</v>
      </c>
    </row>
    <row r="9" spans="1:3" x14ac:dyDescent="0.2">
      <c r="C9" s="72"/>
    </row>
    <row r="10" spans="1:3" x14ac:dyDescent="0.2">
      <c r="A10" s="2" t="s">
        <v>208</v>
      </c>
      <c r="B10" s="17">
        <v>54.20336269015209</v>
      </c>
      <c r="C10" s="17">
        <v>49.993490430933441</v>
      </c>
    </row>
    <row r="11" spans="1:3" x14ac:dyDescent="0.2">
      <c r="A11" s="2" t="s">
        <v>145</v>
      </c>
      <c r="B11" s="17">
        <v>9.4357459379615953</v>
      </c>
      <c r="C11" s="17">
        <v>9.7668587644194798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baseColWidth="10" defaultColWidth="11" defaultRowHeight="12.75" x14ac:dyDescent="0.2"/>
  <cols>
    <col min="1" max="1" width="32.625" style="2" customWidth="1"/>
    <col min="2" max="16384" width="11" style="2"/>
  </cols>
  <sheetData>
    <row r="1" spans="1:10" ht="14.25" customHeight="1" x14ac:dyDescent="0.2">
      <c r="A1" s="1" t="s">
        <v>46</v>
      </c>
    </row>
    <row r="2" spans="1:10" ht="14.25" customHeight="1" x14ac:dyDescent="0.2">
      <c r="A2" s="48">
        <v>2019</v>
      </c>
    </row>
    <row r="3" spans="1:10" ht="14.25" customHeight="1" x14ac:dyDescent="0.2">
      <c r="A3" s="2" t="s">
        <v>10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25" customHeight="1" x14ac:dyDescent="0.2">
      <c r="B4" s="18"/>
      <c r="C4" s="18"/>
      <c r="D4" s="18"/>
      <c r="E4" s="18"/>
      <c r="F4" s="18"/>
      <c r="G4" s="18"/>
      <c r="H4" s="18"/>
      <c r="I4" s="18"/>
      <c r="J4" s="18"/>
    </row>
    <row r="5" spans="1:10" ht="14.25" customHeight="1" x14ac:dyDescent="0.2">
      <c r="B5" s="18"/>
      <c r="C5" s="18"/>
      <c r="D5" s="18"/>
      <c r="E5" s="18"/>
      <c r="F5" s="18"/>
      <c r="G5" s="18"/>
      <c r="H5" s="18"/>
      <c r="I5" s="18"/>
      <c r="J5" s="18"/>
    </row>
    <row r="6" spans="1:10" ht="14.25" customHeight="1" x14ac:dyDescent="0.2">
      <c r="A6" s="13"/>
      <c r="B6" s="12" t="s">
        <v>5</v>
      </c>
      <c r="C6" s="12" t="s">
        <v>7</v>
      </c>
      <c r="D6" s="12" t="s">
        <v>6</v>
      </c>
      <c r="E6" s="13"/>
      <c r="F6" s="13"/>
      <c r="G6" s="13"/>
      <c r="H6" s="13"/>
      <c r="I6" s="13"/>
      <c r="J6" s="13"/>
    </row>
    <row r="7" spans="1:10" ht="14.25" customHeight="1" x14ac:dyDescent="0.2">
      <c r="A7" s="13" t="s">
        <v>45</v>
      </c>
      <c r="B7" s="16">
        <v>18430</v>
      </c>
      <c r="C7" s="16">
        <v>10545</v>
      </c>
      <c r="D7" s="16">
        <v>7885</v>
      </c>
      <c r="E7" s="13"/>
      <c r="F7" s="13"/>
      <c r="G7" s="13"/>
      <c r="H7" s="13"/>
      <c r="I7" s="13"/>
      <c r="J7" s="13"/>
    </row>
    <row r="8" spans="1:10" s="1" customFormat="1" ht="14.25" customHeight="1" x14ac:dyDescent="0.2">
      <c r="A8" s="49" t="s">
        <v>182</v>
      </c>
      <c r="B8" s="7">
        <v>4697</v>
      </c>
      <c r="C8" s="7">
        <v>2500</v>
      </c>
      <c r="D8" s="7">
        <v>2197</v>
      </c>
      <c r="F8" s="16"/>
      <c r="G8" s="16"/>
      <c r="J8" s="16"/>
    </row>
    <row r="9" spans="1:10" ht="14.25" customHeight="1" x14ac:dyDescent="0.2">
      <c r="A9" s="2" t="s">
        <v>183</v>
      </c>
      <c r="B9" s="7">
        <v>4340</v>
      </c>
      <c r="C9" s="7">
        <v>2425</v>
      </c>
      <c r="D9" s="7">
        <v>1915</v>
      </c>
      <c r="F9" s="7"/>
      <c r="G9" s="7"/>
      <c r="J9" s="7"/>
    </row>
    <row r="10" spans="1:10" ht="14.25" customHeight="1" x14ac:dyDescent="0.2">
      <c r="A10" s="2" t="s">
        <v>184</v>
      </c>
      <c r="B10" s="7">
        <v>3819</v>
      </c>
      <c r="C10" s="7">
        <v>2138</v>
      </c>
      <c r="D10" s="7">
        <v>1681</v>
      </c>
      <c r="F10" s="7"/>
      <c r="G10" s="7"/>
      <c r="J10" s="7"/>
    </row>
    <row r="11" spans="1:10" ht="14.25" customHeight="1" x14ac:dyDescent="0.2">
      <c r="A11" s="2" t="s">
        <v>185</v>
      </c>
      <c r="B11" s="7">
        <v>2678</v>
      </c>
      <c r="C11" s="7">
        <v>1637</v>
      </c>
      <c r="D11" s="7">
        <v>1041</v>
      </c>
      <c r="F11" s="7"/>
      <c r="G11" s="7"/>
      <c r="J11" s="7"/>
    </row>
    <row r="12" spans="1:10" ht="14.25" customHeight="1" x14ac:dyDescent="0.2">
      <c r="A12" s="2" t="s">
        <v>186</v>
      </c>
      <c r="B12" s="7">
        <v>1835</v>
      </c>
      <c r="C12" s="7">
        <v>1101</v>
      </c>
      <c r="D12" s="7">
        <v>734</v>
      </c>
      <c r="F12" s="7"/>
      <c r="G12" s="7"/>
      <c r="J12" s="7"/>
    </row>
    <row r="13" spans="1:10" ht="14.25" customHeight="1" x14ac:dyDescent="0.2">
      <c r="A13" s="2" t="s">
        <v>8</v>
      </c>
      <c r="B13" s="7">
        <v>1061</v>
      </c>
      <c r="C13" s="7">
        <v>744</v>
      </c>
      <c r="D13" s="7">
        <v>317</v>
      </c>
      <c r="F13" s="7"/>
      <c r="G13" s="7"/>
      <c r="J13" s="7"/>
    </row>
    <row r="14" spans="1:10" ht="14.25" customHeight="1" x14ac:dyDescent="0.2">
      <c r="B14" s="17"/>
      <c r="C14" s="17"/>
      <c r="D14" s="17"/>
      <c r="F14" s="7"/>
      <c r="G14" s="7"/>
      <c r="J14" s="7"/>
    </row>
    <row r="15" spans="1:10" ht="14.25" customHeight="1" x14ac:dyDescent="0.2"/>
    <row r="16" spans="1:10" ht="14.25" customHeight="1" x14ac:dyDescent="0.2"/>
    <row r="17" spans="1:4" ht="14.25" customHeight="1" x14ac:dyDescent="0.2">
      <c r="A17" s="1"/>
      <c r="B17" s="16"/>
      <c r="C17" s="16"/>
      <c r="D17" s="16"/>
    </row>
    <row r="18" spans="1:4" ht="14.25" customHeight="1" x14ac:dyDescent="0.2">
      <c r="B18" s="8"/>
      <c r="C18" s="8"/>
      <c r="D18" s="8"/>
    </row>
    <row r="19" spans="1:4" ht="14.25" customHeight="1" x14ac:dyDescent="0.2">
      <c r="B19" s="8"/>
      <c r="C19" s="8"/>
      <c r="D19" s="8"/>
    </row>
    <row r="20" spans="1:4" ht="14.25" customHeight="1" x14ac:dyDescent="0.2">
      <c r="B20" s="8"/>
      <c r="C20" s="8"/>
      <c r="D20" s="8"/>
    </row>
    <row r="21" spans="1:4" ht="14.25" customHeight="1" x14ac:dyDescent="0.2">
      <c r="B21" s="8"/>
      <c r="C21" s="8"/>
      <c r="D21" s="8"/>
    </row>
    <row r="22" spans="1:4" ht="14.25" customHeight="1" x14ac:dyDescent="0.2">
      <c r="B22" s="8"/>
      <c r="C22" s="8"/>
      <c r="D22" s="8"/>
    </row>
    <row r="23" spans="1:4" ht="14.25" customHeight="1" x14ac:dyDescent="0.2">
      <c r="B23" s="8"/>
      <c r="C23" s="8"/>
      <c r="D23" s="8"/>
    </row>
    <row r="24" spans="1:4" ht="14.25" customHeight="1" x14ac:dyDescent="0.2"/>
    <row r="25" spans="1:4" ht="14.25" customHeight="1" x14ac:dyDescent="0.2">
      <c r="B25" s="7"/>
      <c r="C25" s="7"/>
      <c r="D25" s="7"/>
    </row>
    <row r="26" spans="1:4" ht="14.25" customHeight="1" x14ac:dyDescent="0.2"/>
    <row r="27" spans="1:4" ht="14.25" customHeight="1" x14ac:dyDescent="0.2"/>
    <row r="28" spans="1:4" ht="14.25" customHeight="1" x14ac:dyDescent="0.2"/>
    <row r="29" spans="1:4" ht="14.25" customHeight="1" x14ac:dyDescent="0.2"/>
    <row r="30" spans="1:4" ht="14.25" customHeight="1" x14ac:dyDescent="0.2"/>
    <row r="31" spans="1:4" ht="14.25" customHeight="1" x14ac:dyDescent="0.2"/>
    <row r="32" spans="1:4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workbookViewId="0"/>
  </sheetViews>
  <sheetFormatPr baseColWidth="10" defaultColWidth="11" defaultRowHeight="12.75" x14ac:dyDescent="0.2"/>
  <cols>
    <col min="1" max="1" width="32.625" style="2" customWidth="1"/>
    <col min="2" max="8" width="11" style="2"/>
    <col min="9" max="9" width="27.375" style="2" customWidth="1"/>
    <col min="10" max="15" width="11" style="2"/>
    <col min="16" max="16" width="4" style="2" customWidth="1"/>
    <col min="17" max="16384" width="11" style="2"/>
  </cols>
  <sheetData>
    <row r="1" spans="1:18" ht="14.25" customHeight="1" x14ac:dyDescent="0.2">
      <c r="A1" s="1" t="s">
        <v>49</v>
      </c>
    </row>
    <row r="2" spans="1:18" ht="14.25" customHeight="1" x14ac:dyDescent="0.2">
      <c r="A2" s="2" t="s">
        <v>44</v>
      </c>
      <c r="J2" s="3"/>
    </row>
    <row r="3" spans="1:18" ht="14.25" customHeight="1" x14ac:dyDescent="0.2">
      <c r="A3" s="2" t="s">
        <v>0</v>
      </c>
      <c r="J3" s="3"/>
    </row>
    <row r="4" spans="1:18" ht="14.25" customHeight="1" x14ac:dyDescent="0.2">
      <c r="J4" s="3"/>
    </row>
    <row r="5" spans="1:18" ht="14.25" customHeight="1" x14ac:dyDescent="0.2">
      <c r="J5" s="3"/>
    </row>
    <row r="6" spans="1:18" ht="14.25" customHeight="1" x14ac:dyDescent="0.2">
      <c r="A6" s="1" t="s">
        <v>1</v>
      </c>
      <c r="B6" s="4">
        <v>2016</v>
      </c>
      <c r="C6" s="4">
        <v>2020</v>
      </c>
      <c r="D6" s="4">
        <v>2025</v>
      </c>
      <c r="E6" s="4">
        <v>2030</v>
      </c>
      <c r="F6" s="4">
        <v>2035</v>
      </c>
      <c r="G6" s="4">
        <v>2040</v>
      </c>
      <c r="I6" s="5"/>
      <c r="J6" s="3"/>
      <c r="K6" s="3"/>
      <c r="L6" s="3"/>
      <c r="M6" s="3"/>
    </row>
    <row r="7" spans="1:18" s="1" customFormat="1" ht="14.25" customHeight="1" x14ac:dyDescent="0.2">
      <c r="A7" s="1" t="s">
        <v>187</v>
      </c>
      <c r="B7" s="16">
        <f t="shared" ref="B7:G7" si="0">SUM(B8:B9)</f>
        <v>17795</v>
      </c>
      <c r="C7" s="16">
        <f t="shared" si="0"/>
        <v>18838.08270391895</v>
      </c>
      <c r="D7" s="16">
        <f t="shared" si="0"/>
        <v>20089.138020211551</v>
      </c>
      <c r="E7" s="16">
        <f t="shared" si="0"/>
        <v>20753.990502080429</v>
      </c>
      <c r="F7" s="16">
        <f t="shared" si="0"/>
        <v>21392.031243084428</v>
      </c>
      <c r="G7" s="16">
        <f t="shared" si="0"/>
        <v>22165.997188197478</v>
      </c>
      <c r="J7" s="16"/>
      <c r="K7" s="16"/>
      <c r="L7" s="16"/>
      <c r="M7" s="16"/>
      <c r="N7" s="16"/>
    </row>
    <row r="8" spans="1:18" ht="14.25" customHeight="1" x14ac:dyDescent="0.2">
      <c r="A8" s="6" t="s">
        <v>2</v>
      </c>
      <c r="B8" s="7">
        <v>12428</v>
      </c>
      <c r="C8" s="7">
        <v>13132.791330043134</v>
      </c>
      <c r="D8" s="7">
        <v>13995.77381466919</v>
      </c>
      <c r="E8" s="7">
        <v>14420.103623587611</v>
      </c>
      <c r="F8" s="7">
        <v>14793.053425144917</v>
      </c>
      <c r="G8" s="7">
        <v>15222.824533963409</v>
      </c>
      <c r="J8" s="7"/>
      <c r="K8" s="7"/>
      <c r="L8" s="7"/>
      <c r="M8" s="7"/>
      <c r="N8" s="7"/>
    </row>
    <row r="9" spans="1:18" ht="14.25" customHeight="1" x14ac:dyDescent="0.2">
      <c r="A9" s="6" t="s">
        <v>188</v>
      </c>
      <c r="B9" s="7">
        <v>5367</v>
      </c>
      <c r="C9" s="7">
        <v>5705.2913738758161</v>
      </c>
      <c r="D9" s="7">
        <v>6093.3642055423616</v>
      </c>
      <c r="E9" s="7">
        <v>6333.8868784928172</v>
      </c>
      <c r="F9" s="7">
        <v>6598.9778179395089</v>
      </c>
      <c r="G9" s="7">
        <v>6943.1726542340703</v>
      </c>
      <c r="J9" s="7"/>
      <c r="K9" s="7"/>
      <c r="L9" s="7"/>
      <c r="M9" s="7"/>
      <c r="N9" s="7"/>
    </row>
    <row r="10" spans="1:18" ht="14.25" customHeight="1" x14ac:dyDescent="0.2">
      <c r="A10" s="6"/>
      <c r="B10" s="7"/>
      <c r="C10" s="7"/>
      <c r="D10" s="7"/>
      <c r="E10" s="7"/>
      <c r="F10" s="7"/>
      <c r="G10" s="7"/>
      <c r="J10" s="7"/>
      <c r="K10" s="7"/>
      <c r="L10" s="7"/>
      <c r="M10" s="7"/>
      <c r="N10" s="7"/>
    </row>
    <row r="11" spans="1:18" ht="14.25" customHeight="1" x14ac:dyDescent="0.2">
      <c r="A11" s="10" t="s">
        <v>3</v>
      </c>
      <c r="B11" s="7"/>
      <c r="C11" s="7"/>
      <c r="D11" s="7"/>
      <c r="E11" s="7"/>
      <c r="F11" s="7"/>
      <c r="G11" s="7"/>
      <c r="J11" s="7"/>
      <c r="K11" s="7"/>
      <c r="L11" s="7"/>
      <c r="M11" s="7"/>
      <c r="N11" s="7"/>
    </row>
    <row r="12" spans="1:18" s="1" customFormat="1" ht="14.25" customHeight="1" x14ac:dyDescent="0.2">
      <c r="A12" s="1" t="s">
        <v>187</v>
      </c>
      <c r="B12" s="16">
        <f t="shared" ref="B12:G12" si="1">B13+B14</f>
        <v>17761</v>
      </c>
      <c r="C12" s="16">
        <f t="shared" si="1"/>
        <v>19098</v>
      </c>
      <c r="D12" s="16">
        <f t="shared" si="1"/>
        <v>21404</v>
      </c>
      <c r="E12" s="16">
        <f t="shared" si="1"/>
        <v>24692</v>
      </c>
      <c r="F12" s="16">
        <f t="shared" si="1"/>
        <v>27551</v>
      </c>
      <c r="G12" s="16">
        <f t="shared" si="1"/>
        <v>29743</v>
      </c>
      <c r="J12" s="16"/>
      <c r="K12" s="16"/>
      <c r="L12" s="16"/>
      <c r="M12" s="16"/>
    </row>
    <row r="13" spans="1:18" ht="14.25" customHeight="1" x14ac:dyDescent="0.2">
      <c r="A13" s="6" t="s">
        <v>2</v>
      </c>
      <c r="B13" s="7">
        <v>12411</v>
      </c>
      <c r="C13" s="7">
        <v>13214</v>
      </c>
      <c r="D13" s="7">
        <v>14450</v>
      </c>
      <c r="E13" s="7">
        <v>16724</v>
      </c>
      <c r="F13" s="7">
        <v>18614</v>
      </c>
      <c r="G13" s="7">
        <v>19399</v>
      </c>
      <c r="J13" s="7"/>
      <c r="L13" s="7"/>
      <c r="M13" s="7"/>
      <c r="N13" s="7"/>
    </row>
    <row r="14" spans="1:18" ht="14.25" customHeight="1" x14ac:dyDescent="0.2">
      <c r="A14" s="6" t="s">
        <v>188</v>
      </c>
      <c r="B14" s="7">
        <v>5350</v>
      </c>
      <c r="C14" s="7">
        <v>5884</v>
      </c>
      <c r="D14" s="7">
        <v>6954</v>
      </c>
      <c r="E14" s="7">
        <v>7968</v>
      </c>
      <c r="F14" s="7">
        <v>8937</v>
      </c>
      <c r="G14" s="7">
        <v>10344</v>
      </c>
      <c r="J14" s="7"/>
      <c r="K14" s="7"/>
      <c r="L14" s="7"/>
      <c r="M14" s="7"/>
    </row>
    <row r="15" spans="1:18" ht="14.25" customHeight="1" x14ac:dyDescent="0.2">
      <c r="A15" s="6"/>
      <c r="B15" s="7"/>
      <c r="C15" s="7"/>
      <c r="D15" s="7"/>
      <c r="E15" s="7"/>
      <c r="F15" s="7"/>
      <c r="G15" s="7"/>
      <c r="J15" s="7"/>
      <c r="K15" s="7"/>
      <c r="L15" s="7"/>
      <c r="M15" s="7"/>
    </row>
    <row r="16" spans="1:18" ht="14.25" customHeight="1" x14ac:dyDescent="0.2">
      <c r="A16" s="1" t="s">
        <v>4</v>
      </c>
      <c r="R16" s="7"/>
    </row>
    <row r="17" spans="1:18" s="1" customFormat="1" ht="14.25" customHeight="1" x14ac:dyDescent="0.2">
      <c r="A17" s="1" t="s">
        <v>187</v>
      </c>
      <c r="B17" s="16">
        <f t="shared" ref="B17:G17" si="2">SUM(B18:B19)</f>
        <v>17778</v>
      </c>
      <c r="C17" s="16">
        <f t="shared" si="2"/>
        <v>18968.041351959473</v>
      </c>
      <c r="D17" s="16">
        <f t="shared" si="2"/>
        <v>20746.569010105777</v>
      </c>
      <c r="E17" s="16">
        <f t="shared" si="2"/>
        <v>22722.995251040214</v>
      </c>
      <c r="F17" s="16">
        <f t="shared" si="2"/>
        <v>24471.51562154221</v>
      </c>
      <c r="G17" s="16">
        <f t="shared" si="2"/>
        <v>25954.498594098739</v>
      </c>
      <c r="M17" s="16"/>
    </row>
    <row r="18" spans="1:18" ht="14.25" customHeight="1" x14ac:dyDescent="0.2">
      <c r="A18" s="2" t="s">
        <v>2</v>
      </c>
      <c r="B18" s="7">
        <f t="shared" ref="B18:G18" si="3">(B8+B13)/2</f>
        <v>12419.5</v>
      </c>
      <c r="C18" s="7">
        <f t="shared" si="3"/>
        <v>13173.395665021566</v>
      </c>
      <c r="D18" s="7">
        <f t="shared" si="3"/>
        <v>14222.886907334596</v>
      </c>
      <c r="E18" s="7">
        <f t="shared" si="3"/>
        <v>15572.051811793805</v>
      </c>
      <c r="F18" s="7">
        <f t="shared" si="3"/>
        <v>16703.526712572457</v>
      </c>
      <c r="G18" s="7">
        <f t="shared" si="3"/>
        <v>17310.912266981704</v>
      </c>
      <c r="I18" s="9"/>
      <c r="R18" s="7"/>
    </row>
    <row r="19" spans="1:18" ht="14.25" customHeight="1" x14ac:dyDescent="0.2">
      <c r="A19" s="2" t="s">
        <v>188</v>
      </c>
      <c r="B19" s="7">
        <f t="shared" ref="B19:G19" si="4">AVERAGE(B9,B14)</f>
        <v>5358.5</v>
      </c>
      <c r="C19" s="7">
        <f t="shared" si="4"/>
        <v>5794.6456869379081</v>
      </c>
      <c r="D19" s="7">
        <f t="shared" si="4"/>
        <v>6523.6821027711812</v>
      </c>
      <c r="E19" s="7">
        <f t="shared" si="4"/>
        <v>7150.9434392464082</v>
      </c>
      <c r="F19" s="7">
        <f t="shared" si="4"/>
        <v>7767.9889089697544</v>
      </c>
      <c r="G19" s="7">
        <f t="shared" si="4"/>
        <v>8643.5863271170347</v>
      </c>
      <c r="H19" s="9"/>
      <c r="I19" s="9"/>
      <c r="M19" s="7"/>
    </row>
    <row r="20" spans="1:18" ht="14.25" customHeight="1" x14ac:dyDescent="0.2">
      <c r="G20" s="7"/>
    </row>
    <row r="21" spans="1:18" ht="14.25" customHeight="1" x14ac:dyDescent="0.2"/>
    <row r="22" spans="1:18" ht="14.25" customHeight="1" x14ac:dyDescent="0.2"/>
    <row r="23" spans="1:18" ht="14.25" customHeight="1" x14ac:dyDescent="0.2">
      <c r="A23" s="1"/>
      <c r="B23" s="4"/>
      <c r="C23" s="4"/>
      <c r="D23" s="4"/>
      <c r="E23" s="4"/>
      <c r="F23" s="4"/>
      <c r="G23" s="4"/>
    </row>
    <row r="24" spans="1:18" ht="14.25" customHeight="1" x14ac:dyDescent="0.2">
      <c r="B24" s="7"/>
      <c r="C24" s="7"/>
      <c r="D24" s="7"/>
      <c r="E24" s="7"/>
      <c r="F24" s="7"/>
      <c r="G24" s="7"/>
    </row>
    <row r="25" spans="1:18" ht="14.25" customHeight="1" x14ac:dyDescent="0.2">
      <c r="B25" s="7"/>
      <c r="C25" s="7"/>
      <c r="D25" s="7"/>
      <c r="E25" s="7"/>
      <c r="F25" s="7"/>
      <c r="G25" s="7"/>
    </row>
    <row r="26" spans="1:18" ht="14.25" customHeight="1" x14ac:dyDescent="0.2">
      <c r="B26" s="7"/>
      <c r="C26" s="7"/>
      <c r="D26" s="7"/>
      <c r="E26" s="7"/>
      <c r="F26" s="7"/>
      <c r="G26" s="7"/>
    </row>
    <row r="27" spans="1:18" ht="14.25" customHeight="1" x14ac:dyDescent="0.2">
      <c r="B27" s="7"/>
      <c r="C27" s="7"/>
      <c r="D27" s="7"/>
      <c r="E27" s="7"/>
      <c r="F27" s="7"/>
      <c r="G27" s="7"/>
    </row>
    <row r="28" spans="1:18" ht="14.25" customHeight="1" x14ac:dyDescent="0.2"/>
    <row r="29" spans="1:18" ht="14.25" customHeight="1" x14ac:dyDescent="0.2"/>
    <row r="30" spans="1:18" ht="14.25" customHeight="1" x14ac:dyDescent="0.2"/>
    <row r="31" spans="1:18" ht="14.25" customHeight="1" x14ac:dyDescent="0.2"/>
    <row r="32" spans="1:1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baseColWidth="10" defaultRowHeight="14.25" x14ac:dyDescent="0.2"/>
  <cols>
    <col min="1" max="1" width="42.25" customWidth="1"/>
  </cols>
  <sheetData>
    <row r="1" spans="1:10" ht="14.25" customHeight="1" x14ac:dyDescent="0.2">
      <c r="A1" s="1" t="s">
        <v>213</v>
      </c>
    </row>
    <row r="2" spans="1:10" ht="14.25" customHeight="1" x14ac:dyDescent="0.2">
      <c r="A2" s="48">
        <v>2019</v>
      </c>
    </row>
    <row r="3" spans="1:10" ht="14.25" customHeight="1" x14ac:dyDescent="0.2">
      <c r="A3" s="48"/>
    </row>
    <row r="4" spans="1:10" ht="14.25" customHeight="1" x14ac:dyDescent="0.2">
      <c r="B4" s="18"/>
      <c r="C4" s="18"/>
      <c r="D4" s="18"/>
      <c r="E4" s="18"/>
      <c r="F4" s="18"/>
      <c r="G4" s="18"/>
      <c r="H4" s="18"/>
      <c r="I4" s="18"/>
      <c r="J4" s="18"/>
    </row>
    <row r="5" spans="1:10" ht="14.25" customHeight="1" x14ac:dyDescent="0.2">
      <c r="A5" s="11"/>
      <c r="B5" s="12" t="s">
        <v>5</v>
      </c>
      <c r="C5" s="12" t="s">
        <v>7</v>
      </c>
      <c r="D5" s="12" t="s">
        <v>6</v>
      </c>
      <c r="E5" s="11"/>
      <c r="F5" s="11"/>
      <c r="G5" s="11"/>
      <c r="H5" s="11"/>
      <c r="I5" s="11"/>
      <c r="J5" s="11"/>
    </row>
    <row r="6" spans="1:10" s="15" customFormat="1" ht="27.75" customHeight="1" x14ac:dyDescent="0.25">
      <c r="A6" s="13" t="s">
        <v>47</v>
      </c>
      <c r="B6" s="14">
        <v>7.5972871505335711</v>
      </c>
      <c r="C6" s="14">
        <v>9.7083701620273626</v>
      </c>
      <c r="D6" s="14">
        <v>4.8933121057404545</v>
      </c>
      <c r="F6" s="16"/>
      <c r="G6" s="16"/>
      <c r="J6" s="16"/>
    </row>
    <row r="7" spans="1:10" ht="14.25" customHeight="1" x14ac:dyDescent="0.2">
      <c r="A7" s="2" t="s">
        <v>182</v>
      </c>
      <c r="B7" s="17">
        <v>1.0293741632268811</v>
      </c>
      <c r="C7" s="17">
        <v>1.30524241</v>
      </c>
      <c r="D7" s="17">
        <v>0.74133731999999997</v>
      </c>
      <c r="F7" s="7"/>
      <c r="G7" s="7"/>
      <c r="J7" s="7"/>
    </row>
    <row r="8" spans="1:10" ht="14.25" customHeight="1" x14ac:dyDescent="0.2">
      <c r="A8" s="2" t="s">
        <v>183</v>
      </c>
      <c r="B8" s="17">
        <v>2.7231577304386021</v>
      </c>
      <c r="C8" s="17">
        <v>2.6703459199999999</v>
      </c>
      <c r="D8" s="17">
        <v>2.7947328900000001</v>
      </c>
      <c r="F8" s="7"/>
      <c r="G8" s="7"/>
      <c r="J8" s="7"/>
    </row>
    <row r="9" spans="1:10" ht="14.25" customHeight="1" x14ac:dyDescent="0.2">
      <c r="A9" s="2" t="s">
        <v>184</v>
      </c>
      <c r="B9" s="17">
        <v>5.4592224965185467</v>
      </c>
      <c r="C9" s="17">
        <v>5.16712506</v>
      </c>
      <c r="D9" s="17">
        <v>5.9456441399999997</v>
      </c>
      <c r="F9" s="7"/>
      <c r="G9" s="7"/>
      <c r="J9" s="7"/>
    </row>
    <row r="10" spans="1:10" ht="14.25" customHeight="1" x14ac:dyDescent="0.2">
      <c r="A10" s="2" t="s">
        <v>185</v>
      </c>
      <c r="B10" s="17">
        <v>10.486323809523808</v>
      </c>
      <c r="C10" s="17">
        <v>12.844809</v>
      </c>
      <c r="D10" s="17">
        <v>6.9662911599999999</v>
      </c>
      <c r="F10" s="7"/>
      <c r="G10" s="7"/>
      <c r="J10" s="7"/>
    </row>
    <row r="11" spans="1:10" ht="14.25" customHeight="1" x14ac:dyDescent="0.2">
      <c r="A11" s="2" t="s">
        <v>186</v>
      </c>
      <c r="B11" s="17">
        <v>20.541702790960944</v>
      </c>
      <c r="C11" s="17">
        <v>25.263486400000001</v>
      </c>
      <c r="D11" s="17">
        <v>11.4670419</v>
      </c>
      <c r="F11" s="7"/>
      <c r="G11" s="7"/>
      <c r="J11" s="7"/>
    </row>
    <row r="12" spans="1:10" ht="14.25" customHeight="1" x14ac:dyDescent="0.2">
      <c r="A12" s="2" t="s">
        <v>8</v>
      </c>
      <c r="B12" s="17">
        <v>45.792642651296831</v>
      </c>
      <c r="C12" s="17">
        <v>52.209341000000002</v>
      </c>
      <c r="D12" s="17">
        <v>31.124696400000001</v>
      </c>
      <c r="F12" s="7"/>
      <c r="G12" s="7"/>
      <c r="J12" s="7"/>
    </row>
    <row r="13" spans="1:10" ht="14.25" customHeight="1" x14ac:dyDescent="0.2">
      <c r="A13" s="2" t="s">
        <v>9</v>
      </c>
    </row>
    <row r="14" spans="1:10" ht="14.25" customHeight="1" x14ac:dyDescent="0.2">
      <c r="A14" s="2"/>
    </row>
    <row r="15" spans="1:10" ht="14.25" customHeight="1" x14ac:dyDescent="0.2">
      <c r="A15" s="1" t="s">
        <v>173</v>
      </c>
      <c r="B15" s="16">
        <v>1509.8231480937</v>
      </c>
      <c r="C15" s="16">
        <f>SUM(C16:C21)</f>
        <v>1084.7180882267999</v>
      </c>
      <c r="D15" s="16">
        <f>SUM(D16:D21)</f>
        <v>425.10505986690004</v>
      </c>
    </row>
    <row r="16" spans="1:10" ht="14.25" customHeight="1" x14ac:dyDescent="0.2">
      <c r="A16" s="2" t="s">
        <v>182</v>
      </c>
      <c r="B16" s="8">
        <v>48.918241170399995</v>
      </c>
      <c r="C16" s="8">
        <v>32.631060249999997</v>
      </c>
      <c r="D16" s="8">
        <v>16.287180920400001</v>
      </c>
    </row>
    <row r="17" spans="1:4" ht="14.25" customHeight="1" x14ac:dyDescent="0.2">
      <c r="A17" s="2" t="s">
        <v>183</v>
      </c>
      <c r="B17" s="8">
        <v>118.2750234035</v>
      </c>
      <c r="C17" s="8">
        <v>64.755888559999988</v>
      </c>
      <c r="D17" s="8">
        <v>53.519134843500005</v>
      </c>
    </row>
    <row r="18" spans="1:4" ht="14.25" customHeight="1" x14ac:dyDescent="0.2">
      <c r="A18" s="2" t="s">
        <v>184</v>
      </c>
      <c r="B18" s="8">
        <v>210.41941177619998</v>
      </c>
      <c r="C18" s="8">
        <v>110.47313378279999</v>
      </c>
      <c r="D18" s="8">
        <v>99.946277993400003</v>
      </c>
    </row>
    <row r="19" spans="1:4" ht="14.25" customHeight="1" x14ac:dyDescent="0.2">
      <c r="A19" s="2" t="s">
        <v>185</v>
      </c>
      <c r="B19" s="8">
        <v>282.78861430559999</v>
      </c>
      <c r="C19" s="8">
        <v>210.26952333</v>
      </c>
      <c r="D19" s="8">
        <v>72.519090975600008</v>
      </c>
    </row>
    <row r="20" spans="1:4" ht="14.25" customHeight="1" x14ac:dyDescent="0.2">
      <c r="A20" s="2" t="s">
        <v>186</v>
      </c>
      <c r="B20" s="8">
        <v>362.31907280999997</v>
      </c>
      <c r="C20" s="8">
        <v>278.15098526399998</v>
      </c>
      <c r="D20" s="8">
        <v>84.16808754600001</v>
      </c>
    </row>
    <row r="21" spans="1:4" ht="14.25" customHeight="1" x14ac:dyDescent="0.2">
      <c r="A21" s="2" t="s">
        <v>8</v>
      </c>
      <c r="B21" s="8">
        <v>487.10278462800005</v>
      </c>
      <c r="C21" s="8">
        <v>388.43749704000004</v>
      </c>
      <c r="D21" s="8">
        <v>98.665287588000012</v>
      </c>
    </row>
    <row r="22" spans="1:4" ht="14.25" customHeight="1" x14ac:dyDescent="0.2">
      <c r="A22" s="2" t="s">
        <v>11</v>
      </c>
    </row>
    <row r="23" spans="1:4" ht="14.25" customHeight="1" x14ac:dyDescent="0.2">
      <c r="A23" s="2"/>
      <c r="B23" s="7"/>
      <c r="C23" s="7"/>
      <c r="D23" s="7"/>
    </row>
    <row r="24" spans="1:4" ht="14.25" customHeight="1" x14ac:dyDescent="0.2">
      <c r="A24" s="13"/>
      <c r="B24" s="12"/>
      <c r="C24" s="12"/>
      <c r="D24" s="12"/>
    </row>
    <row r="25" spans="1:4" ht="14.25" customHeight="1" x14ac:dyDescent="0.2">
      <c r="A25" s="13"/>
      <c r="B25" s="16"/>
      <c r="C25" s="16"/>
      <c r="D25" s="16"/>
    </row>
    <row r="26" spans="1:4" ht="14.25" customHeight="1" x14ac:dyDescent="0.2">
      <c r="A26" s="49"/>
      <c r="B26" s="7"/>
      <c r="C26" s="7"/>
      <c r="D26" s="7"/>
    </row>
    <row r="27" spans="1:4" ht="14.25" customHeight="1" x14ac:dyDescent="0.2">
      <c r="A27" s="2"/>
      <c r="B27" s="7"/>
      <c r="C27" s="7"/>
      <c r="D27" s="7"/>
    </row>
    <row r="28" spans="1:4" ht="14.25" customHeight="1" x14ac:dyDescent="0.2">
      <c r="A28" s="2"/>
      <c r="B28" s="7"/>
      <c r="C28" s="7"/>
      <c r="D28" s="7"/>
    </row>
    <row r="29" spans="1:4" ht="14.25" customHeight="1" x14ac:dyDescent="0.2">
      <c r="A29" s="2"/>
      <c r="B29" s="7"/>
      <c r="C29" s="7"/>
      <c r="D29" s="7"/>
    </row>
    <row r="30" spans="1:4" ht="14.25" customHeight="1" x14ac:dyDescent="0.2">
      <c r="A30" s="2"/>
      <c r="B30" s="7"/>
      <c r="C30" s="7"/>
      <c r="D30" s="7"/>
    </row>
    <row r="31" spans="1:4" ht="14.25" customHeight="1" x14ac:dyDescent="0.2">
      <c r="A31" s="2"/>
      <c r="B31" s="7"/>
      <c r="C31" s="7"/>
      <c r="D31" s="7"/>
    </row>
    <row r="32" spans="1:4" ht="14.25" customHeight="1" x14ac:dyDescent="0.2">
      <c r="A32" s="2"/>
      <c r="B32" s="17"/>
      <c r="C32" s="17"/>
      <c r="D32" s="17"/>
    </row>
    <row r="33" spans="1:4" ht="14.25" customHeight="1" x14ac:dyDescent="0.2">
      <c r="A33" s="2"/>
      <c r="B33" s="2"/>
      <c r="C33" s="2"/>
      <c r="D33" s="2"/>
    </row>
    <row r="34" spans="1:4" ht="14.25" customHeight="1" x14ac:dyDescent="0.2">
      <c r="A34" s="49"/>
      <c r="B34" s="7"/>
      <c r="C34" s="7"/>
      <c r="D34" s="7"/>
    </row>
    <row r="35" spans="1:4" ht="14.25" customHeight="1" x14ac:dyDescent="0.2">
      <c r="A35" s="2"/>
      <c r="B35" s="7"/>
      <c r="C35" s="7"/>
      <c r="D35" s="7"/>
    </row>
    <row r="36" spans="1:4" x14ac:dyDescent="0.2">
      <c r="A36" s="2"/>
      <c r="B36" s="7"/>
      <c r="C36" s="7"/>
      <c r="D36" s="7"/>
    </row>
    <row r="37" spans="1:4" x14ac:dyDescent="0.2">
      <c r="A37" s="2"/>
      <c r="B37" s="7"/>
      <c r="C37" s="7"/>
      <c r="D37" s="7"/>
    </row>
    <row r="38" spans="1:4" x14ac:dyDescent="0.2">
      <c r="A38" s="2"/>
      <c r="B38" s="7"/>
      <c r="C38" s="7"/>
      <c r="D38" s="7"/>
    </row>
    <row r="39" spans="1:4" x14ac:dyDescent="0.2">
      <c r="A39" s="2"/>
      <c r="B39" s="7"/>
      <c r="C39" s="7"/>
      <c r="D39" s="7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baseColWidth="10" defaultRowHeight="14.25" x14ac:dyDescent="0.2"/>
  <cols>
    <col min="1" max="1" width="32.625" customWidth="1"/>
  </cols>
  <sheetData>
    <row r="1" spans="1:6" x14ac:dyDescent="0.2">
      <c r="A1" s="1" t="s">
        <v>50</v>
      </c>
    </row>
    <row r="2" spans="1:6" x14ac:dyDescent="0.2">
      <c r="A2" s="50">
        <v>2019</v>
      </c>
    </row>
    <row r="3" spans="1:6" x14ac:dyDescent="0.2">
      <c r="A3" s="50"/>
    </row>
    <row r="5" spans="1:6" x14ac:dyDescent="0.2">
      <c r="A5" s="1" t="s">
        <v>16</v>
      </c>
      <c r="B5" s="1"/>
      <c r="C5" s="1"/>
      <c r="D5" s="1"/>
    </row>
    <row r="6" spans="1:6" x14ac:dyDescent="0.2">
      <c r="A6" s="1" t="s">
        <v>12</v>
      </c>
      <c r="B6" s="1" t="s">
        <v>5</v>
      </c>
      <c r="C6" s="1" t="s">
        <v>6</v>
      </c>
      <c r="D6" s="1" t="s">
        <v>7</v>
      </c>
      <c r="F6" s="2"/>
    </row>
    <row r="7" spans="1:6" x14ac:dyDescent="0.2">
      <c r="A7" s="2" t="s">
        <v>189</v>
      </c>
      <c r="B7" s="9">
        <v>2E-3</v>
      </c>
      <c r="C7" s="9">
        <v>2E-3</v>
      </c>
      <c r="D7" s="9">
        <v>2E-3</v>
      </c>
      <c r="F7" s="2"/>
    </row>
    <row r="8" spans="1:6" x14ac:dyDescent="0.2">
      <c r="A8" s="2" t="s">
        <v>190</v>
      </c>
      <c r="B8" s="9">
        <v>2.5000000000000001E-2</v>
      </c>
      <c r="C8" s="9">
        <v>2.4E-2</v>
      </c>
      <c r="D8" s="9">
        <v>2.5000000000000001E-2</v>
      </c>
      <c r="F8" s="2"/>
    </row>
    <row r="9" spans="1:6" x14ac:dyDescent="0.2">
      <c r="A9" s="2" t="s">
        <v>191</v>
      </c>
      <c r="B9" s="9">
        <v>0.109</v>
      </c>
      <c r="C9" s="9">
        <v>0.10100000000000001</v>
      </c>
      <c r="D9" s="9">
        <v>0.11600000000000001</v>
      </c>
      <c r="F9" s="2"/>
    </row>
    <row r="10" spans="1:6" x14ac:dyDescent="0.2">
      <c r="A10" s="2" t="s">
        <v>192</v>
      </c>
      <c r="B10" s="9">
        <v>0.30099999999999999</v>
      </c>
      <c r="C10" s="9">
        <v>0.23100000000000001</v>
      </c>
      <c r="D10" s="9">
        <v>0.33600000000000002</v>
      </c>
      <c r="F10" s="2"/>
    </row>
    <row r="11" spans="1:6" x14ac:dyDescent="0.2">
      <c r="A11" s="2" t="s">
        <v>48</v>
      </c>
      <c r="B11" s="9">
        <v>0.45100000000000001</v>
      </c>
      <c r="C11" s="9">
        <v>0.32400000000000001</v>
      </c>
      <c r="D11" s="9">
        <v>0.48799999999999999</v>
      </c>
    </row>
    <row r="12" spans="1:6" x14ac:dyDescent="0.2">
      <c r="A12" s="2" t="s">
        <v>13</v>
      </c>
      <c r="B12" s="9"/>
      <c r="C12" s="9"/>
      <c r="D12" s="9"/>
    </row>
    <row r="14" spans="1:6" x14ac:dyDescent="0.2">
      <c r="A14" s="1" t="s">
        <v>15</v>
      </c>
    </row>
    <row r="15" spans="1:6" x14ac:dyDescent="0.2">
      <c r="A15" s="1"/>
      <c r="B15" s="1" t="s">
        <v>5</v>
      </c>
      <c r="C15" s="1" t="s">
        <v>6</v>
      </c>
      <c r="D15" s="1" t="s">
        <v>7</v>
      </c>
    </row>
    <row r="16" spans="1:6" x14ac:dyDescent="0.2">
      <c r="A16" s="1" t="s">
        <v>5</v>
      </c>
      <c r="B16" s="16">
        <v>1949.982</v>
      </c>
      <c r="C16" s="16">
        <v>678.33600000000001</v>
      </c>
      <c r="D16" s="16">
        <v>1260.479</v>
      </c>
    </row>
    <row r="17" spans="1:4" x14ac:dyDescent="0.2">
      <c r="A17" s="2" t="s">
        <v>189</v>
      </c>
      <c r="B17" s="7">
        <v>112.83800000000001</v>
      </c>
      <c r="C17" s="7">
        <v>57.015999999999998</v>
      </c>
      <c r="D17" s="7">
        <v>55.822000000000003</v>
      </c>
    </row>
    <row r="18" spans="1:4" x14ac:dyDescent="0.2">
      <c r="A18" s="2" t="s">
        <v>190</v>
      </c>
      <c r="B18" s="7">
        <v>225.92500000000001</v>
      </c>
      <c r="C18" s="7">
        <v>98.688000000000002</v>
      </c>
      <c r="D18" s="7">
        <v>123.125</v>
      </c>
    </row>
    <row r="19" spans="1:4" x14ac:dyDescent="0.2">
      <c r="A19" s="2" t="s">
        <v>191</v>
      </c>
      <c r="B19" s="7">
        <v>708.173</v>
      </c>
      <c r="C19" s="7">
        <v>274.92200000000003</v>
      </c>
      <c r="D19" s="7">
        <v>437.90000000000003</v>
      </c>
    </row>
    <row r="20" spans="1:4" x14ac:dyDescent="0.2">
      <c r="A20" s="2" t="s">
        <v>192</v>
      </c>
      <c r="B20" s="7">
        <v>808.78699999999992</v>
      </c>
      <c r="C20" s="7">
        <v>230.53800000000001</v>
      </c>
      <c r="D20" s="7">
        <v>567.50400000000002</v>
      </c>
    </row>
    <row r="21" spans="1:4" x14ac:dyDescent="0.2">
      <c r="A21" s="2" t="s">
        <v>48</v>
      </c>
      <c r="B21" s="7">
        <v>94.259</v>
      </c>
      <c r="C21" s="7">
        <v>17.172000000000001</v>
      </c>
      <c r="D21" s="7">
        <v>76.128</v>
      </c>
    </row>
    <row r="22" spans="1:4" x14ac:dyDescent="0.2">
      <c r="A22" s="2" t="s">
        <v>14</v>
      </c>
      <c r="C22" s="7"/>
      <c r="D22" s="7"/>
    </row>
  </sheetData>
  <hyperlinks>
    <hyperlink ref="A12" r:id="rId1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baseColWidth="10" defaultRowHeight="14.25" x14ac:dyDescent="0.2"/>
  <cols>
    <col min="1" max="1" width="34.25" style="64" customWidth="1"/>
  </cols>
  <sheetData>
    <row r="1" spans="1:10" x14ac:dyDescent="0.2">
      <c r="A1" s="25" t="s">
        <v>193</v>
      </c>
    </row>
    <row r="2" spans="1:10" x14ac:dyDescent="0.2">
      <c r="A2" s="36" t="s">
        <v>110</v>
      </c>
    </row>
    <row r="3" spans="1:10" x14ac:dyDescent="0.2">
      <c r="A3" s="36" t="s">
        <v>111</v>
      </c>
    </row>
    <row r="4" spans="1:10" x14ac:dyDescent="0.2">
      <c r="A4" s="36"/>
    </row>
    <row r="5" spans="1:10" x14ac:dyDescent="0.2">
      <c r="A5" s="36"/>
    </row>
    <row r="6" spans="1:10" ht="51" x14ac:dyDescent="0.2">
      <c r="B6" s="63" t="s">
        <v>80</v>
      </c>
      <c r="C6" s="63" t="s">
        <v>81</v>
      </c>
      <c r="D6" s="63" t="s">
        <v>82</v>
      </c>
      <c r="E6" s="63" t="s">
        <v>194</v>
      </c>
      <c r="F6" s="63" t="s">
        <v>85</v>
      </c>
      <c r="G6" s="63" t="s">
        <v>83</v>
      </c>
      <c r="H6" s="63" t="s">
        <v>84</v>
      </c>
      <c r="I6" s="63" t="s">
        <v>87</v>
      </c>
      <c r="J6" s="63" t="s">
        <v>86</v>
      </c>
    </row>
    <row r="7" spans="1:10" ht="14.25" customHeight="1" x14ac:dyDescent="0.2">
      <c r="A7" s="65" t="s">
        <v>88</v>
      </c>
      <c r="B7" s="1">
        <v>1014</v>
      </c>
      <c r="C7" s="1">
        <v>269</v>
      </c>
      <c r="D7" s="14">
        <v>26.528599605522686</v>
      </c>
      <c r="E7" s="1">
        <v>745</v>
      </c>
      <c r="F7" s="14">
        <v>73.471400394477314</v>
      </c>
      <c r="G7" s="1">
        <v>132</v>
      </c>
      <c r="H7" s="14">
        <v>13.017751479289942</v>
      </c>
      <c r="I7" s="1">
        <v>74</v>
      </c>
      <c r="J7" s="1">
        <v>26</v>
      </c>
    </row>
    <row r="8" spans="1:10" ht="14.25" customHeight="1" x14ac:dyDescent="0.2">
      <c r="A8" s="65" t="s">
        <v>89</v>
      </c>
      <c r="B8" s="2"/>
      <c r="C8" s="2"/>
      <c r="D8" s="17"/>
      <c r="E8" s="2"/>
      <c r="F8" s="17"/>
      <c r="G8" s="2"/>
      <c r="H8" s="17"/>
      <c r="I8" s="2"/>
      <c r="J8" s="2"/>
    </row>
    <row r="9" spans="1:10" ht="14.25" customHeight="1" x14ac:dyDescent="0.2">
      <c r="A9" s="65" t="s">
        <v>55</v>
      </c>
      <c r="B9" s="2">
        <v>642</v>
      </c>
      <c r="C9" s="2">
        <v>231</v>
      </c>
      <c r="D9" s="17">
        <v>35.981308411214954</v>
      </c>
      <c r="E9" s="2">
        <v>411</v>
      </c>
      <c r="F9" s="17">
        <v>64.018691588785046</v>
      </c>
      <c r="G9" s="2">
        <v>47</v>
      </c>
      <c r="H9" s="17">
        <v>7.3208722741433014</v>
      </c>
      <c r="I9" s="2">
        <v>0</v>
      </c>
      <c r="J9" s="2">
        <v>24</v>
      </c>
    </row>
    <row r="10" spans="1:10" ht="14.25" customHeight="1" x14ac:dyDescent="0.2">
      <c r="A10" s="66" t="s">
        <v>90</v>
      </c>
      <c r="B10" s="2">
        <v>191</v>
      </c>
      <c r="C10" s="2">
        <v>86</v>
      </c>
      <c r="D10" s="17">
        <v>45.026178010471199</v>
      </c>
      <c r="E10" s="2">
        <v>105</v>
      </c>
      <c r="F10" s="17">
        <v>54.973821989528801</v>
      </c>
      <c r="G10" s="2">
        <v>26</v>
      </c>
      <c r="H10" s="17">
        <v>13.612565445026178</v>
      </c>
      <c r="I10" s="2">
        <v>0</v>
      </c>
      <c r="J10" s="2">
        <v>24</v>
      </c>
    </row>
    <row r="11" spans="1:10" ht="14.25" customHeight="1" x14ac:dyDescent="0.2">
      <c r="A11" s="66" t="s">
        <v>91</v>
      </c>
      <c r="B11" s="2">
        <v>67</v>
      </c>
      <c r="C11" s="2">
        <v>14</v>
      </c>
      <c r="D11" s="17">
        <v>20.8955223880597</v>
      </c>
      <c r="E11" s="2">
        <v>53</v>
      </c>
      <c r="F11" s="17">
        <v>79.104477611940297</v>
      </c>
      <c r="G11" s="2">
        <v>0</v>
      </c>
      <c r="H11" s="17">
        <v>0</v>
      </c>
      <c r="I11" s="2">
        <v>0</v>
      </c>
      <c r="J11" s="2">
        <v>0</v>
      </c>
    </row>
    <row r="12" spans="1:10" ht="14.25" customHeight="1" x14ac:dyDescent="0.2">
      <c r="A12" s="66" t="s">
        <v>92</v>
      </c>
      <c r="B12" s="2">
        <v>142</v>
      </c>
      <c r="C12" s="2">
        <v>35</v>
      </c>
      <c r="D12" s="17">
        <v>24.647887323943664</v>
      </c>
      <c r="E12" s="2">
        <v>107</v>
      </c>
      <c r="F12" s="17">
        <v>75.352112676056336</v>
      </c>
      <c r="G12" s="2">
        <v>0</v>
      </c>
      <c r="H12" s="17">
        <v>0</v>
      </c>
      <c r="I12" s="2">
        <v>0</v>
      </c>
      <c r="J12" s="2">
        <v>0</v>
      </c>
    </row>
    <row r="13" spans="1:10" ht="14.25" customHeight="1" x14ac:dyDescent="0.2">
      <c r="A13" s="66" t="s">
        <v>93</v>
      </c>
      <c r="B13" s="2">
        <v>135</v>
      </c>
      <c r="C13" s="2">
        <v>96</v>
      </c>
      <c r="D13" s="17">
        <v>71.111111111111114</v>
      </c>
      <c r="E13" s="2">
        <v>39</v>
      </c>
      <c r="F13" s="17">
        <v>28.888888888888886</v>
      </c>
      <c r="G13" s="2">
        <v>21</v>
      </c>
      <c r="H13" s="17">
        <v>15.555555555555555</v>
      </c>
      <c r="I13" s="2">
        <v>0</v>
      </c>
      <c r="J13" s="2">
        <v>0</v>
      </c>
    </row>
    <row r="14" spans="1:10" ht="14.25" customHeight="1" x14ac:dyDescent="0.2">
      <c r="A14" s="66" t="s">
        <v>94</v>
      </c>
      <c r="B14" s="2">
        <v>107</v>
      </c>
      <c r="C14" s="2">
        <v>0</v>
      </c>
      <c r="D14" s="17">
        <v>0</v>
      </c>
      <c r="E14" s="2">
        <v>107</v>
      </c>
      <c r="F14" s="17">
        <v>100</v>
      </c>
      <c r="G14" s="2">
        <v>0</v>
      </c>
      <c r="H14" s="17">
        <v>0</v>
      </c>
      <c r="I14" s="2">
        <v>0</v>
      </c>
      <c r="J14" s="2">
        <v>0</v>
      </c>
    </row>
    <row r="15" spans="1:10" ht="14.25" customHeight="1" x14ac:dyDescent="0.2">
      <c r="A15" s="65" t="s">
        <v>95</v>
      </c>
      <c r="B15" s="2"/>
      <c r="C15" s="2"/>
      <c r="D15" s="17"/>
      <c r="E15" s="2"/>
      <c r="F15" s="17"/>
      <c r="G15" s="2"/>
      <c r="H15" s="17"/>
      <c r="I15" s="2"/>
      <c r="J15" s="2"/>
    </row>
    <row r="16" spans="1:10" ht="14.25" customHeight="1" x14ac:dyDescent="0.2">
      <c r="A16" s="65" t="s">
        <v>55</v>
      </c>
      <c r="B16" s="2">
        <v>372</v>
      </c>
      <c r="C16" s="2">
        <v>38</v>
      </c>
      <c r="D16" s="17">
        <v>10.21505376344086</v>
      </c>
      <c r="E16" s="2">
        <v>334</v>
      </c>
      <c r="F16" s="17">
        <v>89.784946236559136</v>
      </c>
      <c r="G16" s="2">
        <v>85</v>
      </c>
      <c r="H16" s="17">
        <v>22.849462365591396</v>
      </c>
      <c r="I16" s="2">
        <v>74</v>
      </c>
      <c r="J16" s="2">
        <v>2</v>
      </c>
    </row>
    <row r="17" spans="1:10" ht="14.25" customHeight="1" x14ac:dyDescent="0.2">
      <c r="A17" s="67" t="s">
        <v>104</v>
      </c>
      <c r="B17" s="2">
        <v>120</v>
      </c>
      <c r="C17" s="2">
        <v>10</v>
      </c>
      <c r="D17" s="17">
        <v>8.3333333333333321</v>
      </c>
      <c r="E17" s="2">
        <v>110</v>
      </c>
      <c r="F17" s="17">
        <v>91.666666666666671</v>
      </c>
      <c r="G17" s="2">
        <v>36</v>
      </c>
      <c r="H17" s="17">
        <v>30</v>
      </c>
      <c r="I17" s="2">
        <v>74</v>
      </c>
      <c r="J17" s="2">
        <v>0</v>
      </c>
    </row>
    <row r="18" spans="1:10" ht="14.25" customHeight="1" x14ac:dyDescent="0.2">
      <c r="A18" s="66" t="s">
        <v>105</v>
      </c>
      <c r="B18" s="2">
        <v>36</v>
      </c>
      <c r="C18" s="2">
        <v>0</v>
      </c>
      <c r="D18" s="17">
        <v>0</v>
      </c>
      <c r="E18" s="2">
        <v>36</v>
      </c>
      <c r="F18" s="17">
        <v>100</v>
      </c>
      <c r="G18" s="2">
        <v>0</v>
      </c>
      <c r="H18" s="17">
        <v>0</v>
      </c>
      <c r="I18" s="2">
        <v>0</v>
      </c>
      <c r="J18" s="2">
        <v>0</v>
      </c>
    </row>
    <row r="19" spans="1:10" ht="14.25" customHeight="1" x14ac:dyDescent="0.2">
      <c r="A19" s="66" t="s">
        <v>106</v>
      </c>
      <c r="B19" s="2">
        <v>20</v>
      </c>
      <c r="C19" s="2">
        <v>13</v>
      </c>
      <c r="D19" s="17">
        <v>65</v>
      </c>
      <c r="E19" s="2">
        <v>7</v>
      </c>
      <c r="F19" s="17">
        <v>35</v>
      </c>
      <c r="G19" s="2">
        <v>20</v>
      </c>
      <c r="H19" s="17">
        <v>100</v>
      </c>
      <c r="I19" s="2">
        <v>0</v>
      </c>
      <c r="J19" s="2">
        <v>0</v>
      </c>
    </row>
    <row r="20" spans="1:10" ht="14.25" customHeight="1" x14ac:dyDescent="0.2">
      <c r="A20" s="66" t="s">
        <v>195</v>
      </c>
      <c r="B20" s="2">
        <v>26</v>
      </c>
      <c r="C20" s="2">
        <v>6</v>
      </c>
      <c r="D20" s="17">
        <v>23.076923076923077</v>
      </c>
      <c r="E20" s="2">
        <v>20</v>
      </c>
      <c r="F20" s="17">
        <v>76.92307692307692</v>
      </c>
      <c r="G20" s="2">
        <v>0</v>
      </c>
      <c r="H20" s="17">
        <v>0</v>
      </c>
      <c r="I20" s="2">
        <v>0</v>
      </c>
      <c r="J20" s="2">
        <v>0</v>
      </c>
    </row>
    <row r="21" spans="1:10" ht="14.25" customHeight="1" x14ac:dyDescent="0.2">
      <c r="A21" s="66" t="s">
        <v>96</v>
      </c>
      <c r="B21" s="2">
        <v>13</v>
      </c>
      <c r="C21" s="2">
        <v>0</v>
      </c>
      <c r="D21" s="17">
        <v>0</v>
      </c>
      <c r="E21" s="2">
        <v>13</v>
      </c>
      <c r="F21" s="17">
        <v>100</v>
      </c>
      <c r="G21" s="2">
        <v>11</v>
      </c>
      <c r="H21" s="17">
        <v>84.615384615384613</v>
      </c>
      <c r="I21" s="2">
        <v>0</v>
      </c>
      <c r="J21" s="2">
        <v>2</v>
      </c>
    </row>
    <row r="22" spans="1:10" ht="14.25" customHeight="1" x14ac:dyDescent="0.2">
      <c r="A22" s="66" t="s">
        <v>97</v>
      </c>
      <c r="B22" s="2">
        <v>11</v>
      </c>
      <c r="C22" s="2">
        <v>8</v>
      </c>
      <c r="D22" s="17">
        <v>72.727272727272734</v>
      </c>
      <c r="E22" s="2">
        <v>3</v>
      </c>
      <c r="F22" s="17">
        <v>27.272727272727266</v>
      </c>
      <c r="G22" s="2">
        <v>0</v>
      </c>
      <c r="H22" s="17">
        <v>0</v>
      </c>
      <c r="I22" s="2">
        <v>0</v>
      </c>
      <c r="J22" s="2">
        <v>0</v>
      </c>
    </row>
    <row r="23" spans="1:10" ht="14.25" customHeight="1" x14ac:dyDescent="0.2">
      <c r="A23" s="66" t="s">
        <v>98</v>
      </c>
      <c r="B23" s="2">
        <v>22</v>
      </c>
      <c r="C23" s="2">
        <v>1</v>
      </c>
      <c r="D23" s="17">
        <v>4.5454545454545459</v>
      </c>
      <c r="E23" s="2">
        <v>21</v>
      </c>
      <c r="F23" s="17">
        <v>95.454545454545453</v>
      </c>
      <c r="G23" s="2">
        <v>0</v>
      </c>
      <c r="H23" s="17">
        <v>0</v>
      </c>
      <c r="I23" s="2">
        <v>0</v>
      </c>
      <c r="J23" s="2">
        <v>0</v>
      </c>
    </row>
    <row r="24" spans="1:10" ht="14.25" customHeight="1" x14ac:dyDescent="0.2">
      <c r="A24" s="66" t="s">
        <v>99</v>
      </c>
      <c r="B24" s="2">
        <v>106</v>
      </c>
      <c r="C24" s="2">
        <v>0</v>
      </c>
      <c r="D24" s="17">
        <v>0</v>
      </c>
      <c r="E24" s="2">
        <v>106</v>
      </c>
      <c r="F24" s="17">
        <v>100</v>
      </c>
      <c r="G24" s="2">
        <v>0</v>
      </c>
      <c r="H24" s="17">
        <v>0</v>
      </c>
      <c r="I24" s="2">
        <v>0</v>
      </c>
      <c r="J24" s="2">
        <v>0</v>
      </c>
    </row>
    <row r="25" spans="1:10" ht="14.25" customHeight="1" x14ac:dyDescent="0.2">
      <c r="A25" s="66" t="s">
        <v>100</v>
      </c>
      <c r="B25" s="2">
        <v>18</v>
      </c>
      <c r="C25" s="2">
        <v>0</v>
      </c>
      <c r="D25" s="17">
        <v>0</v>
      </c>
      <c r="E25" s="2">
        <v>18</v>
      </c>
      <c r="F25" s="17">
        <v>100</v>
      </c>
      <c r="G25" s="2">
        <v>18</v>
      </c>
      <c r="H25" s="17">
        <v>100</v>
      </c>
      <c r="I25" s="2">
        <v>0</v>
      </c>
      <c r="J25" s="2">
        <v>0</v>
      </c>
    </row>
    <row r="26" spans="1:10" ht="14.25" customHeight="1" x14ac:dyDescent="0.2">
      <c r="A26" s="68" t="s">
        <v>101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ht="14.25" customHeight="1" x14ac:dyDescent="0.2">
      <c r="A27" s="69" t="s">
        <v>102</v>
      </c>
      <c r="B27" s="2">
        <v>121</v>
      </c>
      <c r="C27" s="2"/>
      <c r="D27" s="2"/>
      <c r="E27" s="2"/>
      <c r="F27" s="2"/>
      <c r="G27" s="2"/>
      <c r="H27" s="2"/>
      <c r="I27" s="2"/>
      <c r="J27" s="2"/>
    </row>
    <row r="28" spans="1:10" ht="14.25" customHeight="1" x14ac:dyDescent="0.2">
      <c r="A28" s="69" t="s">
        <v>103</v>
      </c>
      <c r="B28" s="2">
        <v>87</v>
      </c>
      <c r="C28" s="2"/>
      <c r="D28" s="2"/>
      <c r="E28" s="2"/>
      <c r="F28" s="2"/>
      <c r="G28" s="2"/>
      <c r="H28" s="2"/>
      <c r="I28" s="2"/>
      <c r="J28" s="2"/>
    </row>
    <row r="29" spans="1:10" ht="14.25" customHeight="1" x14ac:dyDescent="0.2">
      <c r="B29" s="2"/>
      <c r="C29" s="2"/>
      <c r="D29" s="2"/>
      <c r="E29" s="2"/>
      <c r="F29" s="2"/>
      <c r="G29" s="2"/>
      <c r="H29" s="2"/>
      <c r="I29" s="2"/>
      <c r="J29" s="2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baseColWidth="10" defaultRowHeight="14.25" x14ac:dyDescent="0.2"/>
  <cols>
    <col min="1" max="1" width="34.25" style="64" customWidth="1"/>
  </cols>
  <sheetData>
    <row r="1" spans="1:6" x14ac:dyDescent="0.2">
      <c r="A1" s="25" t="s">
        <v>180</v>
      </c>
    </row>
    <row r="2" spans="1:6" x14ac:dyDescent="0.2">
      <c r="A2" s="36" t="s">
        <v>110</v>
      </c>
    </row>
    <row r="3" spans="1:6" x14ac:dyDescent="0.2">
      <c r="A3" s="36" t="s">
        <v>111</v>
      </c>
    </row>
    <row r="5" spans="1:6" ht="38.25" x14ac:dyDescent="0.2">
      <c r="B5" s="63" t="s">
        <v>114</v>
      </c>
      <c r="C5" s="63" t="s">
        <v>107</v>
      </c>
      <c r="D5" s="63" t="s">
        <v>52</v>
      </c>
      <c r="E5" s="63" t="s">
        <v>108</v>
      </c>
      <c r="F5" s="63" t="s">
        <v>109</v>
      </c>
    </row>
    <row r="6" spans="1:6" x14ac:dyDescent="0.2">
      <c r="A6" s="65" t="s">
        <v>55</v>
      </c>
      <c r="B6" s="16">
        <v>953.45945205479461</v>
      </c>
      <c r="C6" s="14">
        <v>95.948501796763125</v>
      </c>
      <c r="D6" s="16">
        <v>355115</v>
      </c>
      <c r="E6" s="16">
        <v>16352</v>
      </c>
      <c r="F6" s="14">
        <v>4.6047055179308112</v>
      </c>
    </row>
    <row r="7" spans="1:6" x14ac:dyDescent="0.2">
      <c r="A7" s="65" t="s">
        <v>89</v>
      </c>
      <c r="B7" s="16">
        <v>602.36975342465757</v>
      </c>
      <c r="C7" s="14">
        <v>95.741902445269488</v>
      </c>
      <c r="D7" s="16">
        <v>224352</v>
      </c>
      <c r="E7" s="16">
        <v>1896</v>
      </c>
      <c r="F7" s="14">
        <v>0.84510055626872049</v>
      </c>
    </row>
    <row r="8" spans="1:6" x14ac:dyDescent="0.2">
      <c r="A8" s="66" t="s">
        <v>90</v>
      </c>
      <c r="B8" s="7">
        <v>169.31983561643835</v>
      </c>
      <c r="C8" s="17">
        <v>90.458294484687656</v>
      </c>
      <c r="D8" s="7">
        <v>63063</v>
      </c>
      <c r="E8" s="7">
        <v>228</v>
      </c>
      <c r="F8" s="17">
        <v>0.36154321868607581</v>
      </c>
    </row>
    <row r="9" spans="1:6" x14ac:dyDescent="0.2">
      <c r="A9" s="66" t="s">
        <v>91</v>
      </c>
      <c r="B9" s="7">
        <v>72.04476712328767</v>
      </c>
      <c r="C9" s="17">
        <v>100</v>
      </c>
      <c r="D9" s="7">
        <v>26833</v>
      </c>
      <c r="E9" s="7">
        <v>0</v>
      </c>
      <c r="F9" s="17">
        <v>0</v>
      </c>
    </row>
    <row r="10" spans="1:6" x14ac:dyDescent="0.2">
      <c r="A10" s="66" t="s">
        <v>92</v>
      </c>
      <c r="B10" s="7">
        <v>133.78476712328768</v>
      </c>
      <c r="C10" s="17">
        <v>96.137372178275129</v>
      </c>
      <c r="D10" s="7">
        <v>49828</v>
      </c>
      <c r="E10" s="7">
        <v>549</v>
      </c>
      <c r="F10" s="17">
        <v>1.1017901581440155</v>
      </c>
    </row>
    <row r="11" spans="1:6" x14ac:dyDescent="0.2">
      <c r="A11" s="66" t="s">
        <v>93</v>
      </c>
      <c r="B11" s="7">
        <v>124.18882191780823</v>
      </c>
      <c r="C11" s="17">
        <v>93.86910197869102</v>
      </c>
      <c r="D11" s="7">
        <v>46254</v>
      </c>
      <c r="E11" s="7">
        <v>749</v>
      </c>
      <c r="F11" s="17">
        <v>1.6193194102131707</v>
      </c>
    </row>
    <row r="12" spans="1:6" x14ac:dyDescent="0.2">
      <c r="A12" s="66" t="s">
        <v>94</v>
      </c>
      <c r="B12" s="7">
        <v>103.0315616438356</v>
      </c>
      <c r="C12" s="17">
        <v>98.256305210600431</v>
      </c>
      <c r="D12" s="7">
        <v>38374</v>
      </c>
      <c r="E12" s="7">
        <v>370</v>
      </c>
      <c r="F12" s="17">
        <v>0.96419450669724305</v>
      </c>
    </row>
    <row r="13" spans="1:6" x14ac:dyDescent="0.2">
      <c r="A13" s="65" t="s">
        <v>95</v>
      </c>
      <c r="B13" s="7"/>
      <c r="C13" s="17"/>
      <c r="D13" s="7"/>
      <c r="E13" s="7"/>
      <c r="F13" s="17"/>
    </row>
    <row r="14" spans="1:6" x14ac:dyDescent="0.2">
      <c r="A14" s="65" t="s">
        <v>55</v>
      </c>
      <c r="B14" s="16">
        <v>351.08969863013698</v>
      </c>
      <c r="C14" s="14">
        <v>96.305052290469874</v>
      </c>
      <c r="D14" s="16">
        <v>130763</v>
      </c>
      <c r="E14" s="16">
        <v>14456</v>
      </c>
      <c r="F14" s="14">
        <v>11.055114979007822</v>
      </c>
    </row>
    <row r="15" spans="1:6" x14ac:dyDescent="0.2">
      <c r="A15" s="67" t="s">
        <v>104</v>
      </c>
      <c r="B15" s="7">
        <v>114.57408219178082</v>
      </c>
      <c r="C15" s="17">
        <v>97.426940639269404</v>
      </c>
      <c r="D15" s="7">
        <v>42673</v>
      </c>
      <c r="E15" s="7">
        <v>0</v>
      </c>
      <c r="F15" s="17">
        <v>0</v>
      </c>
    </row>
    <row r="16" spans="1:6" x14ac:dyDescent="0.2">
      <c r="A16" s="66" t="s">
        <v>105</v>
      </c>
      <c r="B16" s="7">
        <v>33.161589041095887</v>
      </c>
      <c r="C16" s="17">
        <v>93.995433789954348</v>
      </c>
      <c r="D16" s="7">
        <v>12351</v>
      </c>
      <c r="E16" s="7">
        <v>459</v>
      </c>
      <c r="F16" s="17">
        <v>3.7162982754432838</v>
      </c>
    </row>
    <row r="17" spans="1:6" x14ac:dyDescent="0.2">
      <c r="A17" s="66" t="s">
        <v>106</v>
      </c>
      <c r="B17" s="7">
        <v>18.273643835616436</v>
      </c>
      <c r="C17" s="17">
        <v>93.232876712328775</v>
      </c>
      <c r="D17" s="7">
        <v>6806</v>
      </c>
      <c r="E17" s="7">
        <v>28</v>
      </c>
      <c r="F17" s="17">
        <v>0.41140170437848961</v>
      </c>
    </row>
    <row r="18" spans="1:6" x14ac:dyDescent="0.2">
      <c r="A18" s="66" t="s">
        <v>195</v>
      </c>
      <c r="B18" s="7">
        <v>24.744328767123285</v>
      </c>
      <c r="C18" s="17">
        <v>97.112750263435203</v>
      </c>
      <c r="D18" s="7">
        <v>9216</v>
      </c>
      <c r="E18" s="7">
        <v>5770</v>
      </c>
      <c r="F18" s="17">
        <v>62.608506944444443</v>
      </c>
    </row>
    <row r="19" spans="1:6" x14ac:dyDescent="0.2">
      <c r="A19" s="66" t="s">
        <v>96</v>
      </c>
      <c r="B19" s="7">
        <v>11.150520547945204</v>
      </c>
      <c r="C19" s="17">
        <v>87.52370916754478</v>
      </c>
      <c r="D19" s="7">
        <v>4153</v>
      </c>
      <c r="E19" s="7">
        <v>0</v>
      </c>
      <c r="F19" s="17">
        <v>0</v>
      </c>
    </row>
    <row r="20" spans="1:6" x14ac:dyDescent="0.2">
      <c r="A20" s="66" t="s">
        <v>97</v>
      </c>
      <c r="B20" s="7">
        <v>9.6415890410958909</v>
      </c>
      <c r="C20" s="17">
        <v>89.439601494396015</v>
      </c>
      <c r="D20" s="7">
        <v>3591</v>
      </c>
      <c r="E20" s="7">
        <v>468</v>
      </c>
      <c r="F20" s="17">
        <v>13.032581453634084</v>
      </c>
    </row>
    <row r="21" spans="1:6" x14ac:dyDescent="0.2">
      <c r="A21" s="66" t="s">
        <v>98</v>
      </c>
      <c r="B21" s="7">
        <v>19.736931506849313</v>
      </c>
      <c r="C21" s="17">
        <v>91.544209215442095</v>
      </c>
      <c r="D21" s="7">
        <v>7351</v>
      </c>
      <c r="E21" s="7">
        <v>1370</v>
      </c>
      <c r="F21" s="17">
        <v>18.636920146918786</v>
      </c>
    </row>
    <row r="22" spans="1:6" x14ac:dyDescent="0.2">
      <c r="A22" s="66" t="s">
        <v>99</v>
      </c>
      <c r="B22" s="7">
        <v>103.11747945205479</v>
      </c>
      <c r="C22" s="17">
        <v>99.265960196433184</v>
      </c>
      <c r="D22" s="7">
        <v>38406</v>
      </c>
      <c r="E22" s="7">
        <v>5093</v>
      </c>
      <c r="F22" s="17">
        <v>13.260948810081757</v>
      </c>
    </row>
    <row r="23" spans="1:6" x14ac:dyDescent="0.2">
      <c r="A23" s="66" t="s">
        <v>100</v>
      </c>
      <c r="B23" s="7">
        <v>16.689534246575342</v>
      </c>
      <c r="C23" s="17">
        <v>94.611872146118728</v>
      </c>
      <c r="D23" s="7">
        <v>6216</v>
      </c>
      <c r="E23" s="7">
        <v>1268</v>
      </c>
      <c r="F23" s="17">
        <v>20.398970398970398</v>
      </c>
    </row>
    <row r="24" spans="1:6" x14ac:dyDescent="0.2">
      <c r="A24" s="69"/>
      <c r="F24" s="17"/>
    </row>
    <row r="25" spans="1:6" x14ac:dyDescent="0.2">
      <c r="A25" s="69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7" workbookViewId="0"/>
  </sheetViews>
  <sheetFormatPr baseColWidth="10" defaultRowHeight="14.25" x14ac:dyDescent="0.2"/>
  <cols>
    <col min="1" max="1" width="32.625" customWidth="1"/>
    <col min="6" max="6" width="11.125" customWidth="1"/>
  </cols>
  <sheetData>
    <row r="1" spans="1:6" x14ac:dyDescent="0.2">
      <c r="A1" s="1" t="s">
        <v>113</v>
      </c>
    </row>
    <row r="2" spans="1:6" x14ac:dyDescent="0.2">
      <c r="A2" s="36" t="s">
        <v>110</v>
      </c>
    </row>
    <row r="3" spans="1:6" x14ac:dyDescent="0.2">
      <c r="A3" s="36" t="s">
        <v>111</v>
      </c>
    </row>
    <row r="5" spans="1:6" ht="70.5" customHeight="1" x14ac:dyDescent="0.2">
      <c r="B5" s="63" t="s">
        <v>174</v>
      </c>
      <c r="C5" s="63" t="s">
        <v>175</v>
      </c>
      <c r="D5" s="63" t="s">
        <v>176</v>
      </c>
      <c r="E5" s="63" t="s">
        <v>212</v>
      </c>
      <c r="F5" s="63" t="s">
        <v>112</v>
      </c>
    </row>
    <row r="6" spans="1:6" x14ac:dyDescent="0.2">
      <c r="A6" s="65" t="s">
        <v>55</v>
      </c>
      <c r="B6" s="7">
        <v>42.405808219178084</v>
      </c>
      <c r="C6" s="7">
        <v>208.75610958904107</v>
      </c>
      <c r="D6" s="7">
        <v>702.29753424657531</v>
      </c>
      <c r="E6" s="17">
        <v>26.342170846063951</v>
      </c>
      <c r="F6" s="17">
        <v>5.1045470218465701</v>
      </c>
    </row>
    <row r="7" spans="1:6" x14ac:dyDescent="0.2">
      <c r="A7" s="65" t="s">
        <v>89</v>
      </c>
      <c r="B7" s="7"/>
      <c r="C7" s="7"/>
      <c r="D7" s="7"/>
      <c r="E7" s="17"/>
      <c r="F7" s="17"/>
    </row>
    <row r="8" spans="1:6" x14ac:dyDescent="0.2">
      <c r="A8" s="65" t="s">
        <v>55</v>
      </c>
      <c r="B8" s="7">
        <v>23.893205479452053</v>
      </c>
      <c r="C8" s="7">
        <v>128.57331506849314</v>
      </c>
      <c r="D8" s="7">
        <v>449.90323287671231</v>
      </c>
      <c r="E8" s="17">
        <v>25.311118242761378</v>
      </c>
      <c r="F8" s="17">
        <v>4.9170631181742657</v>
      </c>
    </row>
    <row r="9" spans="1:6" x14ac:dyDescent="0.2">
      <c r="A9" s="66" t="s">
        <v>90</v>
      </c>
      <c r="B9" s="7">
        <v>0</v>
      </c>
      <c r="C9" s="7">
        <v>9.762410958904109</v>
      </c>
      <c r="D9" s="7">
        <v>159.55742465753426</v>
      </c>
      <c r="E9" s="17">
        <v>5.765662908520051</v>
      </c>
      <c r="F9" s="17">
        <v>6.101945673374245</v>
      </c>
    </row>
    <row r="10" spans="1:6" x14ac:dyDescent="0.2">
      <c r="A10" s="66" t="s">
        <v>91</v>
      </c>
      <c r="B10" s="7">
        <v>5.7887123287671232</v>
      </c>
      <c r="C10" s="7">
        <v>24.551013698630136</v>
      </c>
      <c r="D10" s="7">
        <v>41.705041095890408</v>
      </c>
      <c r="E10" s="17">
        <v>42.112324376700336</v>
      </c>
      <c r="F10" s="17">
        <v>3.8195890910564492</v>
      </c>
    </row>
    <row r="11" spans="1:6" x14ac:dyDescent="0.2">
      <c r="A11" s="66" t="s">
        <v>92</v>
      </c>
      <c r="B11" s="7">
        <v>13.174958904109589</v>
      </c>
      <c r="C11" s="7">
        <v>49.08323287671233</v>
      </c>
      <c r="D11" s="7">
        <v>71.526575342465748</v>
      </c>
      <c r="E11" s="17">
        <v>46.536084129405154</v>
      </c>
      <c r="F11" s="17">
        <v>3.7255626544377907</v>
      </c>
    </row>
    <row r="12" spans="1:6" x14ac:dyDescent="0.2">
      <c r="A12" s="66" t="s">
        <v>93</v>
      </c>
      <c r="B12" s="7">
        <v>0.5557808219178082</v>
      </c>
      <c r="C12" s="7">
        <v>13.070246575342466</v>
      </c>
      <c r="D12" s="7">
        <v>110.56279452054794</v>
      </c>
      <c r="E12" s="17">
        <v>10.972024041164008</v>
      </c>
      <c r="F12" s="17">
        <v>5.7774882185592977</v>
      </c>
    </row>
    <row r="13" spans="1:6" x14ac:dyDescent="0.2">
      <c r="A13" s="66" t="s">
        <v>94</v>
      </c>
      <c r="B13" s="7">
        <v>4.3737534246575338</v>
      </c>
      <c r="C13" s="7">
        <v>32.106410958904107</v>
      </c>
      <c r="D13" s="7">
        <v>66.551397260273959</v>
      </c>
      <c r="E13" s="17">
        <v>35.406785844582267</v>
      </c>
      <c r="F13" s="17">
        <v>3.9989386311062729</v>
      </c>
    </row>
    <row r="14" spans="1:6" x14ac:dyDescent="0.2">
      <c r="A14" s="65" t="s">
        <v>95</v>
      </c>
      <c r="B14" s="7"/>
      <c r="C14" s="7"/>
      <c r="D14" s="7"/>
      <c r="E14" s="17"/>
      <c r="F14" s="17"/>
    </row>
    <row r="15" spans="1:6" x14ac:dyDescent="0.2">
      <c r="A15" s="65" t="s">
        <v>55</v>
      </c>
      <c r="B15" s="7">
        <v>18.512602739726027</v>
      </c>
      <c r="C15" s="7">
        <v>80.18279452054793</v>
      </c>
      <c r="D15" s="7">
        <v>252.39430136986303</v>
      </c>
      <c r="E15" s="17">
        <v>28.111162943646139</v>
      </c>
      <c r="F15" s="17">
        <v>5.430651984370459</v>
      </c>
    </row>
    <row r="16" spans="1:6" x14ac:dyDescent="0.2">
      <c r="A16" s="67" t="s">
        <v>104</v>
      </c>
      <c r="B16" s="7">
        <v>18.512602739726027</v>
      </c>
      <c r="C16" s="7">
        <v>25.036986301369861</v>
      </c>
      <c r="D16" s="7">
        <v>71.024493150684918</v>
      </c>
      <c r="E16" s="17">
        <v>38.009982893164299</v>
      </c>
      <c r="F16" s="17">
        <v>4.9554195315557044</v>
      </c>
    </row>
    <row r="17" spans="1:6" x14ac:dyDescent="0.2">
      <c r="A17" s="66" t="s">
        <v>105</v>
      </c>
      <c r="B17" s="7">
        <v>0</v>
      </c>
      <c r="C17" s="7">
        <v>4.6261369863013693</v>
      </c>
      <c r="D17" s="7">
        <v>28.535452054794522</v>
      </c>
      <c r="E17" s="17">
        <v>13.950287426119342</v>
      </c>
      <c r="F17" s="17">
        <v>5.0713302566593796</v>
      </c>
    </row>
    <row r="18" spans="1:6" x14ac:dyDescent="0.2">
      <c r="A18" s="66" t="s">
        <v>106</v>
      </c>
      <c r="B18" s="7">
        <v>0</v>
      </c>
      <c r="C18" s="7">
        <v>0.93972602739726019</v>
      </c>
      <c r="D18" s="7">
        <v>17.33391780821918</v>
      </c>
      <c r="E18" s="17">
        <v>5.1425213047311198</v>
      </c>
      <c r="F18" s="17">
        <v>7.0406993828974436</v>
      </c>
    </row>
    <row r="19" spans="1:6" x14ac:dyDescent="0.2">
      <c r="A19" s="66" t="s">
        <v>195</v>
      </c>
      <c r="B19" s="7">
        <v>0</v>
      </c>
      <c r="C19" s="7">
        <v>9.4214246575342457</v>
      </c>
      <c r="D19" s="7">
        <v>15.322904109589041</v>
      </c>
      <c r="E19" s="17">
        <v>38.075086805555557</v>
      </c>
      <c r="F19" s="17">
        <v>4.523763020833333</v>
      </c>
    </row>
    <row r="20" spans="1:6" x14ac:dyDescent="0.2">
      <c r="A20" s="66" t="s">
        <v>96</v>
      </c>
      <c r="B20" s="7">
        <v>0</v>
      </c>
      <c r="C20" s="7">
        <v>0</v>
      </c>
      <c r="D20" s="7">
        <v>11.150520547945204</v>
      </c>
      <c r="E20" s="17">
        <v>0</v>
      </c>
      <c r="F20" s="17">
        <v>7.579581025764508</v>
      </c>
    </row>
    <row r="21" spans="1:6" x14ac:dyDescent="0.2">
      <c r="A21" s="66" t="s">
        <v>97</v>
      </c>
      <c r="B21" s="7">
        <v>0</v>
      </c>
      <c r="C21" s="7">
        <v>0</v>
      </c>
      <c r="D21" s="7">
        <v>9.6415890410958909</v>
      </c>
      <c r="E21" s="17">
        <v>0</v>
      </c>
      <c r="F21" s="17">
        <v>8.2116402116402121</v>
      </c>
    </row>
    <row r="22" spans="1:6" x14ac:dyDescent="0.2">
      <c r="A22" s="66" t="s">
        <v>98</v>
      </c>
      <c r="B22" s="7">
        <v>0</v>
      </c>
      <c r="C22" s="7">
        <v>0</v>
      </c>
      <c r="D22" s="7">
        <v>19.736931506849313</v>
      </c>
      <c r="E22" s="17">
        <v>0</v>
      </c>
      <c r="F22" s="17">
        <v>7.0809413685212892</v>
      </c>
    </row>
    <row r="23" spans="1:6" x14ac:dyDescent="0.2">
      <c r="A23" s="66" t="s">
        <v>99</v>
      </c>
      <c r="B23" s="7">
        <v>0</v>
      </c>
      <c r="C23" s="7">
        <v>40.158520547945201</v>
      </c>
      <c r="D23" s="7">
        <v>62.958958904109593</v>
      </c>
      <c r="E23" s="17">
        <v>38.944435765245011</v>
      </c>
      <c r="F23" s="17">
        <v>4.6657813883247412</v>
      </c>
    </row>
    <row r="24" spans="1:6" x14ac:dyDescent="0.2">
      <c r="A24" s="66" t="s">
        <v>100</v>
      </c>
      <c r="B24" s="7">
        <v>0</v>
      </c>
      <c r="C24" s="7">
        <v>0</v>
      </c>
      <c r="D24" s="7">
        <v>16.689534246575342</v>
      </c>
      <c r="E24" s="17">
        <v>0</v>
      </c>
      <c r="F24" s="17">
        <v>8.1935328185328178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baseColWidth="10" defaultRowHeight="14.25" x14ac:dyDescent="0.2"/>
  <cols>
    <col min="1" max="1" width="26.5" customWidth="1"/>
  </cols>
  <sheetData>
    <row r="1" spans="1:8" x14ac:dyDescent="0.2">
      <c r="A1" s="21" t="s">
        <v>178</v>
      </c>
    </row>
    <row r="2" spans="1:8" x14ac:dyDescent="0.2">
      <c r="A2" s="2" t="s">
        <v>43</v>
      </c>
    </row>
    <row r="3" spans="1:8" x14ac:dyDescent="0.2">
      <c r="A3" s="2" t="s">
        <v>42</v>
      </c>
    </row>
    <row r="5" spans="1:8" x14ac:dyDescent="0.2">
      <c r="B5" s="1">
        <v>2015</v>
      </c>
      <c r="C5" s="1">
        <v>2016</v>
      </c>
      <c r="D5" s="1">
        <v>2017</v>
      </c>
      <c r="E5" s="1">
        <v>2018</v>
      </c>
      <c r="F5" s="1">
        <v>2019</v>
      </c>
    </row>
    <row r="6" spans="1:8" x14ac:dyDescent="0.2">
      <c r="A6" s="1" t="s">
        <v>177</v>
      </c>
      <c r="B6" s="14">
        <v>6.9444444444444544</v>
      </c>
      <c r="C6" s="14">
        <v>7.1389702019064805</v>
      </c>
      <c r="D6" s="14">
        <v>7.1674173756696202</v>
      </c>
      <c r="E6" s="14">
        <v>7.3745460548035657</v>
      </c>
      <c r="F6" s="14">
        <v>7.4073069271115894</v>
      </c>
    </row>
    <row r="7" spans="1:8" x14ac:dyDescent="0.2">
      <c r="A7" s="2" t="s">
        <v>2</v>
      </c>
      <c r="B7" s="17">
        <v>1.970250169033136</v>
      </c>
      <c r="C7" s="17">
        <v>2.0944095376188283</v>
      </c>
      <c r="D7" s="17">
        <v>2.263946226315241</v>
      </c>
      <c r="E7" s="17">
        <v>2.3628309277808475</v>
      </c>
      <c r="F7" s="17">
        <v>2.3866936320265384</v>
      </c>
    </row>
    <row r="8" spans="1:8" x14ac:dyDescent="0.2">
      <c r="A8" s="2" t="s">
        <v>188</v>
      </c>
      <c r="B8" s="17">
        <v>17.040790553766456</v>
      </c>
      <c r="C8" s="17">
        <v>17.216510903426787</v>
      </c>
      <c r="D8" s="17">
        <v>17.008539075552221</v>
      </c>
      <c r="E8" s="17">
        <v>17.277828328783734</v>
      </c>
      <c r="F8" s="17">
        <v>17.462026073436142</v>
      </c>
    </row>
    <row r="9" spans="1:8" x14ac:dyDescent="0.2">
      <c r="B9" s="14"/>
      <c r="C9" s="14"/>
      <c r="D9" s="14"/>
      <c r="E9" s="14"/>
      <c r="F9" s="14"/>
      <c r="G9" s="14"/>
      <c r="H9" s="1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</vt:i4>
      </vt:variant>
    </vt:vector>
  </HeadingPairs>
  <TitlesOfParts>
    <vt:vector size="20" baseType="lpstr">
      <vt:lpstr>Inhalt</vt:lpstr>
      <vt:lpstr>T_1</vt:lpstr>
      <vt:lpstr>T_2</vt:lpstr>
      <vt:lpstr>T_3</vt:lpstr>
      <vt:lpstr>T_4</vt:lpstr>
      <vt:lpstr>T_5</vt:lpstr>
      <vt:lpstr>T_6</vt:lpstr>
      <vt:lpstr>T_7</vt:lpstr>
      <vt:lpstr>T_8</vt:lpstr>
      <vt:lpstr>T_9</vt:lpstr>
      <vt:lpstr>T_10</vt:lpstr>
      <vt:lpstr>T_11</vt:lpstr>
      <vt:lpstr>T_12</vt:lpstr>
      <vt:lpstr>T_13</vt:lpstr>
      <vt:lpstr>T_14</vt:lpstr>
      <vt:lpstr>T_15</vt:lpstr>
      <vt:lpstr>T_16</vt:lpstr>
      <vt:lpstr>T_17</vt:lpstr>
      <vt:lpstr>T_18</vt:lpstr>
      <vt:lpstr>T_5!_Ref65496448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 Tina</dc:creator>
  <cp:lastModifiedBy>Schmid Tina</cp:lastModifiedBy>
  <dcterms:created xsi:type="dcterms:W3CDTF">2021-04-13T09:50:36Z</dcterms:created>
  <dcterms:modified xsi:type="dcterms:W3CDTF">2021-06-01T11:07:40Z</dcterms:modified>
</cp:coreProperties>
</file>